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3" yWindow="65264" windowWidth="20212" windowHeight="11481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1,2'!$A$1:$Q$22</definedName>
    <definedName name="_xlnm.Print_Area" localSheetId="5">'CUADRO 1,3'!$A$1:$Q$24</definedName>
    <definedName name="_xlnm.Print_Area" localSheetId="6">'CUADRO 1,4'!$A$1:$Y$38</definedName>
    <definedName name="_xlnm.Print_Area" localSheetId="7">'CUADRO 1,5'!$A$3:$Y$43</definedName>
    <definedName name="_xlnm.Print_Area" localSheetId="9">'CUADRO 1,7'!$A$1:$Q$47</definedName>
    <definedName name="_xlnm.Print_Area" localSheetId="16">'CUADRO 1.10'!$A$1:$Z$66</definedName>
    <definedName name="_xlnm.Print_Area" localSheetId="17">'CUADRO 1.11'!$A$3:$Z$66</definedName>
    <definedName name="_xlnm.Print_Area" localSheetId="18">'CUADRO 1.12'!$A$1:$Z$24</definedName>
    <definedName name="_xlnm.Print_Area" localSheetId="19">'CUADRO 1.13'!$A$3:$Z$16</definedName>
    <definedName name="_xlnm.Print_Area" localSheetId="2">'CUADRO 1.1A'!$A$1:$O$34</definedName>
    <definedName name="_xlnm.Print_Area" localSheetId="3">'CUADRO 1.1B'!$A$1:$O$34</definedName>
    <definedName name="_xlnm.Print_Area" localSheetId="8">'CUADRO 1.6'!$A$1:$R$62</definedName>
    <definedName name="_xlnm.Print_Area" localSheetId="10">'CUADRO 1.8'!$A$1:$Y$88</definedName>
    <definedName name="_xlnm.Print_Area" localSheetId="11">'CUADRO 1.8 B'!$A$3:$Y$47</definedName>
    <definedName name="_xlnm.Print_Area" localSheetId="12">'CUADRO 1.8 C'!$A$1:$Z$67</definedName>
    <definedName name="_xlnm.Print_Area" localSheetId="13">'CUADRO 1.9'!$A$1:$Y$59</definedName>
    <definedName name="_xlnm.Print_Area" localSheetId="14">'CUADRO 1.9 B'!$A$1:$Y$49</definedName>
    <definedName name="_xlnm.Print_Area" localSheetId="15">'CUADRO 1.9 C'!$A$1:$Z$71</definedName>
    <definedName name="_xlnm.Print_Area" localSheetId="0">'INDICE'!$A$1:$D$32</definedName>
    <definedName name="PAX_NACIONAL" localSheetId="5">'CUADRO 1,3'!$A$6:$N$21</definedName>
    <definedName name="PAX_NACIONAL" localSheetId="6">'CUADRO 1,4'!$A$6:$T$36</definedName>
    <definedName name="PAX_NACIONAL" localSheetId="7">'CUADRO 1,5'!$A$6:$T$41</definedName>
    <definedName name="PAX_NACIONAL" localSheetId="9">'CUADRO 1,7'!$A$6:$N$45</definedName>
    <definedName name="PAX_NACIONAL" localSheetId="16">'CUADRO 1.10'!$A$6:$U$62</definedName>
    <definedName name="PAX_NACIONAL" localSheetId="17">'CUADRO 1.11'!$A$6:$U$64</definedName>
    <definedName name="PAX_NACIONAL" localSheetId="18">'CUADRO 1.12'!$A$7:$U$21</definedName>
    <definedName name="PAX_NACIONAL" localSheetId="19">'CUADRO 1.13'!$A$6:$U$14</definedName>
    <definedName name="PAX_NACIONAL" localSheetId="8">'CUADRO 1.6'!$A$6:$N$60</definedName>
    <definedName name="PAX_NACIONAL" localSheetId="10">'CUADRO 1.8'!$A$6:$T$84</definedName>
    <definedName name="PAX_NACIONAL" localSheetId="11">'CUADRO 1.8 B'!$A$6:$T$44</definedName>
    <definedName name="PAX_NACIONAL" localSheetId="12">'CUADRO 1.8 C'!$A$6:$T$64</definedName>
    <definedName name="PAX_NACIONAL" localSheetId="13">'CUADRO 1.9'!$A$6:$T$55</definedName>
    <definedName name="PAX_NACIONAL" localSheetId="14">'CUADRO 1.9 B'!$A$6:$T$44</definedName>
    <definedName name="PAX_NACIONAL" localSheetId="15">'CUADRO 1.9 C'!$A$6:$T$66</definedName>
    <definedName name="PAX_NACIONAL">'CUADRO 1,2'!$A$6:$N$19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<sst xmlns="http://schemas.openxmlformats.org/spreadsheetml/2006/main" count="1562" uniqueCount="475">
  <si>
    <t>Fuente: Empresas Aéreas Archivo Origen-Destino, Tráfico de Aerotaxis, Tráfico de Vuelos Charter.  *: Variación superior al 500%</t>
  </si>
  <si>
    <t xml:space="preserve">Información provisional. 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</si>
  <si>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</si>
  <si>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</si>
  <si>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</si>
  <si>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</si>
  <si>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</si>
  <si>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</si>
  <si>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</si>
  <si>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</si>
  <si>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</si>
  <si>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</si>
  <si>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</si>
  <si>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</si>
  <si>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</si>
  <si>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</si>
  <si>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</si>
  <si>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</si>
  <si>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</si>
  <si>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</si>
  <si>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</si>
  <si>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</si>
  <si>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</si>
  <si>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</si>
  <si>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</si>
  <si>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</si>
  <si>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</si>
  <si>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</si>
  <si>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</si>
  <si>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</si>
  <si>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</si>
  <si>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</si>
  <si>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</si>
  <si>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</si>
  <si>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</si>
  <si>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</si>
  <si>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</si>
  <si>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</si>
  <si>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</si>
  <si>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</si>
  <si>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</si>
  <si>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</si>
  <si>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</si>
  <si>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 xml:space="preserve">Información provisional. *: Variación superior a 500%   </t>
  </si>
  <si>
    <t>Aerolínea</t>
  </si>
  <si>
    <t>Operación Regular y no regular</t>
  </si>
  <si>
    <t>Cuadro 1.4 Pasajeros Internacionales por Empresa</t>
  </si>
  <si>
    <t>Cuadro 1.5 Carga Internacional por Empresa</t>
  </si>
  <si>
    <t>Empresas Aéreas Archivo Origen-Destino, Tráfico de Vuelos Charter, Tráfico de Aerotaxis.</t>
  </si>
  <si>
    <t xml:space="preserve">Información provisional . Fuente: 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</si>
  <si>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</si>
  <si>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</si>
  <si>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</si>
  <si>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</si>
  <si>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</si>
  <si>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</si>
  <si>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</si>
  <si>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</si>
  <si>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</si>
  <si>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</si>
  <si>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</si>
  <si>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</si>
  <si>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</si>
  <si>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</si>
  <si>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</si>
  <si>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</si>
  <si>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</si>
  <si>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</si>
  <si>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</si>
  <si>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</si>
  <si>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</si>
  <si>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</si>
  <si>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</si>
  <si>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</si>
  <si>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</si>
  <si>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</si>
  <si>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</si>
  <si>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</si>
  <si>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</si>
  <si>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</si>
  <si>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</si>
  <si>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</si>
  <si>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</si>
  <si>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</si>
  <si>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</si>
  <si>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</si>
  <si>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</si>
  <si>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</si>
  <si>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</si>
  <si>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</si>
  <si>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</si>
  <si>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</si>
  <si>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</si>
  <si>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</si>
  <si>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</si>
  <si>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</si>
  <si>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</si>
  <si>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</si>
  <si>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</si>
  <si>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</si>
  <si>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</si>
  <si>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</si>
  <si>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</si>
  <si>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</si>
  <si>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</si>
  <si>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</si>
  <si>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</si>
  <si>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</si>
  <si>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</si>
  <si>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</si>
  <si>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</si>
  <si>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</si>
  <si>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</si>
  <si>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</si>
  <si>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</si>
  <si>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</si>
  <si>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</si>
  <si>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</si>
  <si>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</si>
  <si>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</si>
  <si>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</si>
  <si>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</si>
  <si>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</si>
  <si>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</si>
  <si>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</si>
  <si>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</si>
  <si>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</si>
  <si>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</si>
  <si>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</si>
  <si>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</si>
  <si>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</si>
  <si>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</si>
  <si>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</si>
  <si>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</si>
  <si>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</si>
  <si>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</si>
  <si>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</si>
  <si>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</si>
  <si>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</si>
  <si>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</si>
  <si>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</si>
  <si>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</si>
  <si>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</si>
  <si>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Información provisional.</t>
  </si>
  <si>
    <t>Información provisional. *: Variación superior a 500%   **: Antes Aires.</t>
  </si>
  <si>
    <t>Ene- Ene 2013</t>
  </si>
  <si>
    <t>Enero 2013</t>
  </si>
  <si>
    <t>Enero - Enero 2013</t>
  </si>
  <si>
    <t xml:space="preserve">Información provisional.  </t>
  </si>
  <si>
    <t xml:space="preserve">Información provisional. *: Variación superior a 500%   . </t>
  </si>
  <si>
    <t>Fuente: Empresas Aéreas, Archivos Origen-Destino, Tráfico de Vuelos Charter, Tráfico de Aerotaixs.</t>
  </si>
  <si>
    <t>Fecha de Divulgación.: Marzo 12/2013</t>
  </si>
  <si>
    <t>Boletín Origen-Destino Enero 2014</t>
  </si>
  <si>
    <t>Ene- Ene 2014</t>
  </si>
  <si>
    <t>Ene 2014 - Ene 2013</t>
  </si>
  <si>
    <t>Ene - Ene 2014 / Ene - Ene 2013</t>
  </si>
  <si>
    <t>Enero 2014</t>
  </si>
  <si>
    <t>Enero - Enero 2014</t>
  </si>
  <si>
    <t>Avianca</t>
  </si>
  <si>
    <t>Lan Colombia</t>
  </si>
  <si>
    <t>Fast Colombia</t>
  </si>
  <si>
    <t>Copa Airlines Colombia</t>
  </si>
  <si>
    <t>Satena</t>
  </si>
  <si>
    <t>Easy Fly</t>
  </si>
  <si>
    <t>Aer. Antioquia</t>
  </si>
  <si>
    <t>Searca</t>
  </si>
  <si>
    <t>Helicol</t>
  </si>
  <si>
    <t>Taxcaldas</t>
  </si>
  <si>
    <t>Otras</t>
  </si>
  <si>
    <t>Aerosucre</t>
  </si>
  <si>
    <t>LAS</t>
  </si>
  <si>
    <t>Tampa</t>
  </si>
  <si>
    <t>Air Colombia</t>
  </si>
  <si>
    <t>Aliansa</t>
  </si>
  <si>
    <t>Selva</t>
  </si>
  <si>
    <t>Aer Caribe</t>
  </si>
  <si>
    <t>American</t>
  </si>
  <si>
    <t>Aerogal</t>
  </si>
  <si>
    <t>Jetblue</t>
  </si>
  <si>
    <t>Taca</t>
  </si>
  <si>
    <t>Spirit Airlines</t>
  </si>
  <si>
    <t>Taca International Airlines S.A</t>
  </si>
  <si>
    <t>United Airlines</t>
  </si>
  <si>
    <t>Lan Peru</t>
  </si>
  <si>
    <t>Iberia</t>
  </si>
  <si>
    <t>Lacsa</t>
  </si>
  <si>
    <t>Copa</t>
  </si>
  <si>
    <t>Air France</t>
  </si>
  <si>
    <t>Lufthansa</t>
  </si>
  <si>
    <t>Aeromexico</t>
  </si>
  <si>
    <t>Delta</t>
  </si>
  <si>
    <t>Aerol. Argentinas</t>
  </si>
  <si>
    <t>Conviasa</t>
  </si>
  <si>
    <t>Interjet</t>
  </si>
  <si>
    <t>Air Canada</t>
  </si>
  <si>
    <t>Tame</t>
  </si>
  <si>
    <t>Insel Air</t>
  </si>
  <si>
    <t>Cubana</t>
  </si>
  <si>
    <t>Tiara Air</t>
  </si>
  <si>
    <t>Centurion</t>
  </si>
  <si>
    <t>Linea A. Carguera de Col</t>
  </si>
  <si>
    <t>Ups</t>
  </si>
  <si>
    <t>Sky Lease I.</t>
  </si>
  <si>
    <t>Airborne Express. Inc</t>
  </si>
  <si>
    <t>Florida West</t>
  </si>
  <si>
    <t>Martinair</t>
  </si>
  <si>
    <t>Vensecar C.A.</t>
  </si>
  <si>
    <t>Absa</t>
  </si>
  <si>
    <t>Mas Air</t>
  </si>
  <si>
    <t>Cargolux</t>
  </si>
  <si>
    <t>Fedex</t>
  </si>
  <si>
    <t>BOG-MDE-BOG</t>
  </si>
  <si>
    <t>BOG-CTG-BOG</t>
  </si>
  <si>
    <t>BOG-CLO-BOG</t>
  </si>
  <si>
    <t>BOG-BAQ-BOG</t>
  </si>
  <si>
    <t>BOG-SMR-BOG</t>
  </si>
  <si>
    <t>BOG-BGA-BOG</t>
  </si>
  <si>
    <t>BOG-ADZ-BOG</t>
  </si>
  <si>
    <t>CTG-MDE-CTG</t>
  </si>
  <si>
    <t>BOG-PEI-BOG</t>
  </si>
  <si>
    <t>BOG-CUC-BOG</t>
  </si>
  <si>
    <t>CLO-MDE-CLO</t>
  </si>
  <si>
    <t>BOG-MTR-BOG</t>
  </si>
  <si>
    <t>BAQ-MDE-BAQ</t>
  </si>
  <si>
    <t>ADZ-MDE-ADZ</t>
  </si>
  <si>
    <t>CLO-CTG-CLO</t>
  </si>
  <si>
    <t>MDE-SMR-MDE</t>
  </si>
  <si>
    <t>BOG-EYP-BOG</t>
  </si>
  <si>
    <t>BOG-VUP-BOG</t>
  </si>
  <si>
    <t>EOH-UIB-EOH</t>
  </si>
  <si>
    <t>BOG-AXM-BOG</t>
  </si>
  <si>
    <t>ADZ-CLO-ADZ</t>
  </si>
  <si>
    <t>BOG-LET-BOG</t>
  </si>
  <si>
    <t>BOG-NVA-BOG</t>
  </si>
  <si>
    <t>APO-EOH-APO</t>
  </si>
  <si>
    <t>BOG-PSO-BOG</t>
  </si>
  <si>
    <t>CLO-BAQ-CLO</t>
  </si>
  <si>
    <t>BOG-EJA-BOG</t>
  </si>
  <si>
    <t>BOG-MZL-BOG</t>
  </si>
  <si>
    <t>CTG-PEI-CTG</t>
  </si>
  <si>
    <t>CLO-SMR-CLO</t>
  </si>
  <si>
    <t>ADZ-PVA-ADZ</t>
  </si>
  <si>
    <t>BOG-RCH-BOG</t>
  </si>
  <si>
    <t>BOG-EOH-BOG</t>
  </si>
  <si>
    <t>EOH-MTR-EOH</t>
  </si>
  <si>
    <t>ADZ-CTG-ADZ</t>
  </si>
  <si>
    <t>BOG-AUC-BOG</t>
  </si>
  <si>
    <t>BOG-UIB-BOG</t>
  </si>
  <si>
    <t>BOG-PPN-BOG</t>
  </si>
  <si>
    <t>BOG-IBE-BOG</t>
  </si>
  <si>
    <t>CTG-BGA-CTG</t>
  </si>
  <si>
    <t>CUC-BGA-CUC</t>
  </si>
  <si>
    <t>EOH-PEI-EOH</t>
  </si>
  <si>
    <t>ADZ-PEI-ADZ</t>
  </si>
  <si>
    <t>BOG-FLA-BOG</t>
  </si>
  <si>
    <t>ADZ-BGA-ADZ</t>
  </si>
  <si>
    <t>CLO-TCO-CLO</t>
  </si>
  <si>
    <t>BOG-VVC-BOG</t>
  </si>
  <si>
    <t>CLO-PSO-CLO</t>
  </si>
  <si>
    <t>CAQ-EOH-CAQ</t>
  </si>
  <si>
    <t>BOG-CZU-BOG</t>
  </si>
  <si>
    <t>EOH-BAQ-EOH</t>
  </si>
  <si>
    <t>OTRAS</t>
  </si>
  <si>
    <t>BOG-MIA-BOG</t>
  </si>
  <si>
    <t>BOG-FLL-BOG</t>
  </si>
  <si>
    <t>MDE-MIA-MDE</t>
  </si>
  <si>
    <t>MDE-FLL-MDE</t>
  </si>
  <si>
    <t>BOG-JFK-BOG</t>
  </si>
  <si>
    <t>CLO-MIA-CLO</t>
  </si>
  <si>
    <t>BOG-ORL-BOG</t>
  </si>
  <si>
    <t>BOG-IAH-BOG</t>
  </si>
  <si>
    <t>BAQ-MIA-BAQ</t>
  </si>
  <si>
    <t>BOG-YYZ-BOG</t>
  </si>
  <si>
    <t>CTG-MIA-CTG</t>
  </si>
  <si>
    <t>BOG-EWR-BOG</t>
  </si>
  <si>
    <t>BOG-ATL-BOG</t>
  </si>
  <si>
    <t>CTG-FLL-CTG</t>
  </si>
  <si>
    <t>BOG-DFW-BOG</t>
  </si>
  <si>
    <t>BOG-IAD-BOG</t>
  </si>
  <si>
    <t>MDE-JFK-MDE</t>
  </si>
  <si>
    <t>BOG-LAX-BOG</t>
  </si>
  <si>
    <t>AXM-FLL-AXM</t>
  </si>
  <si>
    <t>PEI-JFK-PEI</t>
  </si>
  <si>
    <t>BAQ-JFK-BAQ</t>
  </si>
  <si>
    <t>BOG-LIM-BOG</t>
  </si>
  <si>
    <t>BOG-CCS-BOG</t>
  </si>
  <si>
    <t>BOG-UIO-BOG</t>
  </si>
  <si>
    <t>BOG-BUE-BOG</t>
  </si>
  <si>
    <t>BOG-SCL-BOG</t>
  </si>
  <si>
    <t>BOG-GYE-BOG</t>
  </si>
  <si>
    <t>BOG-GRU-BOG</t>
  </si>
  <si>
    <t>BOG-SAO-BOG</t>
  </si>
  <si>
    <t>MDE-LIM-MDE</t>
  </si>
  <si>
    <t>MDE-UIO-MDE</t>
  </si>
  <si>
    <t>BOG-VLN-BOG</t>
  </si>
  <si>
    <t>MDE-CCS-MDE</t>
  </si>
  <si>
    <t>BOG-RIO-BOG</t>
  </si>
  <si>
    <t>CLO-ESM-CLO</t>
  </si>
  <si>
    <t>CLO-UIO-CLO</t>
  </si>
  <si>
    <t>CLO-CCS-CLO</t>
  </si>
  <si>
    <t>CTG-CCS-CTG</t>
  </si>
  <si>
    <t>BOG-MAD-BOG</t>
  </si>
  <si>
    <t>BOG-CDG-BOG</t>
  </si>
  <si>
    <t>BOG-FRA-BOG</t>
  </si>
  <si>
    <t>CLO-MAD-CLO</t>
  </si>
  <si>
    <t>MDE-MAD-MDE</t>
  </si>
  <si>
    <t>BOG-BCN-BOG</t>
  </si>
  <si>
    <t>PEI-MAD-PEI</t>
  </si>
  <si>
    <t>CTG-MAD-CTG</t>
  </si>
  <si>
    <t>CLO-BCN-CLO</t>
  </si>
  <si>
    <t>BAQ-MAD-BAQ</t>
  </si>
  <si>
    <t>BOG-PTY-BOG</t>
  </si>
  <si>
    <t>BOG-MEX-BOG</t>
  </si>
  <si>
    <t>MDE-PTY-MDE</t>
  </si>
  <si>
    <t>CLO-PTY-CLO</t>
  </si>
  <si>
    <t>BOG-SJO-BOG</t>
  </si>
  <si>
    <t>BAQ-PTY-BAQ</t>
  </si>
  <si>
    <t>CTG-PTY-CTG</t>
  </si>
  <si>
    <t>ADZ-PTY-ADZ</t>
  </si>
  <si>
    <t>BGA-PTY-BGA</t>
  </si>
  <si>
    <t>BOG-SDQ-BOG</t>
  </si>
  <si>
    <t>BOG-PUJ-BOG</t>
  </si>
  <si>
    <t>BOG-HAV-BOG</t>
  </si>
  <si>
    <t>BOG-AUA-BOG</t>
  </si>
  <si>
    <t>BOG-CUR-BOG</t>
  </si>
  <si>
    <t>MDE-CUR-MDE</t>
  </si>
  <si>
    <t>CLO-AUA-CLO</t>
  </si>
  <si>
    <t>MDE-AUA-MDE</t>
  </si>
  <si>
    <t>ESTADOS UNIDOS</t>
  </si>
  <si>
    <t>CANADA</t>
  </si>
  <si>
    <t>PUERTO RICO</t>
  </si>
  <si>
    <t>ECUADOR</t>
  </si>
  <si>
    <t>PERU</t>
  </si>
  <si>
    <t>VENEZUELA</t>
  </si>
  <si>
    <t>BRASIL</t>
  </si>
  <si>
    <t>CHILE</t>
  </si>
  <si>
    <t>ARGENTINA</t>
  </si>
  <si>
    <t>BOLIVIA</t>
  </si>
  <si>
    <t>URUGUAY</t>
  </si>
  <si>
    <t>PARAGUAY</t>
  </si>
  <si>
    <t>ESPAÑA</t>
  </si>
  <si>
    <t>FRANCIA</t>
  </si>
  <si>
    <t>ALEMANIA</t>
  </si>
  <si>
    <t>INGLATERRA</t>
  </si>
  <si>
    <t>PANAMA</t>
  </si>
  <si>
    <t>MEXICO</t>
  </si>
  <si>
    <t>COSTA RICA</t>
  </si>
  <si>
    <t>REPUBLICA DOMINICANA</t>
  </si>
  <si>
    <t>EL SALVADOR</t>
  </si>
  <si>
    <t>GUATEMALA</t>
  </si>
  <si>
    <t>HONDURAS</t>
  </si>
  <si>
    <t>NICARAGUA</t>
  </si>
  <si>
    <t>ANTILLAS HOLANDESAS</t>
  </si>
  <si>
    <t>CUBA</t>
  </si>
  <si>
    <t>BOG-CPQ-BOG</t>
  </si>
  <si>
    <t>BOG-AMS-BOG</t>
  </si>
  <si>
    <t>BOG-LUX-BOG</t>
  </si>
  <si>
    <t>HOLANDA</t>
  </si>
  <si>
    <t>LUXEMBURGO</t>
  </si>
  <si>
    <t>BARBADOS</t>
  </si>
  <si>
    <t>TRINIDAD Y TOBAGO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</si>
  <si>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</si>
  <si>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</si>
  <si>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</si>
  <si>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</si>
  <si>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</si>
  <si>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</si>
  <si>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</si>
  <si>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</si>
  <si>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</si>
  <si>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</si>
  <si>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SAN ANDRES - ISLA</t>
  </si>
  <si>
    <t>SAN ANDRES-GUSTAVO ROJAS PINILLA</t>
  </si>
  <si>
    <t>BUCARAMANGA</t>
  </si>
  <si>
    <t>BUCARAMANGA - PALONEGRO</t>
  </si>
  <si>
    <t>SANTA MARTA</t>
  </si>
  <si>
    <t>SANTA MARTA - SIMON BOLIVAR</t>
  </si>
  <si>
    <t>PEREIRA</t>
  </si>
  <si>
    <t>PEREIRA - MATECAÑAS</t>
  </si>
  <si>
    <t>MEDELLIN</t>
  </si>
  <si>
    <t>MEDELLIN - OLAYA HERRERA</t>
  </si>
  <si>
    <t>CUCUTA</t>
  </si>
  <si>
    <t>CUCUTA - CAMILO DAZA</t>
  </si>
  <si>
    <t>MONTERIA</t>
  </si>
  <si>
    <t>MONTERIA - LOS GARZONES</t>
  </si>
  <si>
    <t>EL YOPAL</t>
  </si>
  <si>
    <t>QUIBDO</t>
  </si>
  <si>
    <t>QUIBDO - EL CARAÑO</t>
  </si>
  <si>
    <t>VALLEDUPAR</t>
  </si>
  <si>
    <t>VALLEDUPAR-ALFONSO LOPEZ P.</t>
  </si>
  <si>
    <t>NEIVA</t>
  </si>
  <si>
    <t>NEIVA - BENITO SALAS</t>
  </si>
  <si>
    <t>ARMENIA</t>
  </si>
  <si>
    <t>ARMENIA - EL EDEN</t>
  </si>
  <si>
    <t>LETICIA</t>
  </si>
  <si>
    <t>LETICIA-ALFREDO VASQUEZ COBO</t>
  </si>
  <si>
    <t>PASTO</t>
  </si>
  <si>
    <t>PASTO - ANTONIO NARIQO</t>
  </si>
  <si>
    <t>CAREPA</t>
  </si>
  <si>
    <t>ANTONIO ROLDAN BETANCOURT</t>
  </si>
  <si>
    <t>MANIZALES</t>
  </si>
  <si>
    <t>MANIZALES - LA NUBIA</t>
  </si>
  <si>
    <t>BARRANCABERMEJA</t>
  </si>
  <si>
    <t>BARRANCABERMEJA-YARIGUIES</t>
  </si>
  <si>
    <t>VILLAVICENCIO</t>
  </si>
  <si>
    <t>VANGUARDIA</t>
  </si>
  <si>
    <t>PUERTO GAITAN</t>
  </si>
  <si>
    <t>MORELIA</t>
  </si>
  <si>
    <t>IBAGUE</t>
  </si>
  <si>
    <t>IBAGUE - PERALES</t>
  </si>
  <si>
    <t>RIOHACHA</t>
  </si>
  <si>
    <t>RIOHACHA-ALMIRANTE PADILLA</t>
  </si>
  <si>
    <t>PROVIDENCIA</t>
  </si>
  <si>
    <t>PROVIDENCIA- EL EMBRUJO</t>
  </si>
  <si>
    <t>ARAUCA - MUNICIPIO</t>
  </si>
  <si>
    <t>ARAUCA - SANTIAGO PEREZ QUIROZ</t>
  </si>
  <si>
    <t>POPAYAN</t>
  </si>
  <si>
    <t>POPAYAN - GMOLEON VALENCIA</t>
  </si>
  <si>
    <t>MAICAO</t>
  </si>
  <si>
    <t>JORGE ISAACS (ANTES LA MINA)</t>
  </si>
  <si>
    <t>TUMACO</t>
  </si>
  <si>
    <t>TUMACO - LA FLORIDA</t>
  </si>
  <si>
    <t>FLORENCIA</t>
  </si>
  <si>
    <t>GUSTAVO ARTUNDUAGA PAREDES</t>
  </si>
  <si>
    <t>PUERTO ASIS</t>
  </si>
  <si>
    <t>PUERTO ASIS - 3 DE MAYO</t>
  </si>
  <si>
    <t>BAHIA SOLANO</t>
  </si>
  <si>
    <t>BAHIA SOLANO - JOSE C. MUTIS</t>
  </si>
  <si>
    <t>PUERTO LEGUIZAMO</t>
  </si>
  <si>
    <t>PUERTO CARRENO</t>
  </si>
  <si>
    <t>CARREÑO-GERMAN OLANO</t>
  </si>
  <si>
    <t>GUAPI</t>
  </si>
  <si>
    <t>GUAPI - JUAN CASIANO</t>
  </si>
  <si>
    <t>MITU</t>
  </si>
  <si>
    <t>COROZAL</t>
  </si>
  <si>
    <t>COROZAL - LAS BRUJAS</t>
  </si>
  <si>
    <t>URIBIA</t>
  </si>
  <si>
    <t>PUERTO BOLIVAR - PORTETE</t>
  </si>
  <si>
    <t>NUQUI</t>
  </si>
  <si>
    <t>NUQUI - REYES MURILLO</t>
  </si>
  <si>
    <t>PUERTO INIRIDA</t>
  </si>
  <si>
    <t>PUERTO INIRIDA - CESAR GAVIRIA TRUJ</t>
  </si>
  <si>
    <t>CAUCASIA</t>
  </si>
  <si>
    <t>CAUCASIA- JUAN H. WHITE</t>
  </si>
  <si>
    <t>TOLU</t>
  </si>
  <si>
    <t>SAN JOSE DEL GUAVIARE</t>
  </si>
  <si>
    <t>CAPURGANA</t>
  </si>
  <si>
    <t>ALDANA</t>
  </si>
  <si>
    <t>IPIALES - SAN LUIS</t>
  </si>
  <si>
    <t>LA MACARENA</t>
  </si>
  <si>
    <t>LA MACARENA - META</t>
  </si>
  <si>
    <t>TIMBIQUI</t>
  </si>
  <si>
    <t>MALAGA</t>
  </si>
  <si>
    <t>CUMARIBO</t>
  </si>
  <si>
    <t>BUENAVENTURA</t>
  </si>
  <si>
    <t>BUENAVENTURA - GERARDO TOBAR LOPEZ</t>
  </si>
  <si>
    <t>GUAINIA (BARRANCO MINAS)</t>
  </si>
  <si>
    <t>BARRANCO MINAS</t>
  </si>
  <si>
    <t>REMEDIOS</t>
  </si>
  <si>
    <t>REMEDIOS OTU</t>
  </si>
  <si>
    <t>ARARACUARA</t>
  </si>
  <si>
    <t>CARURU</t>
  </si>
  <si>
    <t>LA PRIMAVERA</t>
  </si>
  <si>
    <t>MIRAFLORES - GUAVIARE</t>
  </si>
  <si>
    <t>MIRAFLORES</t>
  </si>
  <si>
    <t>TARAIRA</t>
  </si>
  <si>
    <t>LA CHORRERA</t>
  </si>
  <si>
    <t>LA CHORRERA - VIRGILIO BARCO VARGAS</t>
  </si>
  <si>
    <t>MELGAR</t>
  </si>
  <si>
    <t>TOLEMAIDA</t>
  </si>
  <si>
    <t>LA PEDRERA</t>
  </si>
  <si>
    <t>SAN VICENTE DEL CAGUAN</t>
  </si>
  <si>
    <t>SOLANO</t>
  </si>
  <si>
    <t>SANTA RITA - VICHADA</t>
  </si>
  <si>
    <t>CENTRO ADM. "MARANDUA"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</si>
</sst>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0_);\(#,##0.000\)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name val="Courier"/>
      <family val="3"/>
    </font>
    <font>
      <b/>
      <sz val="12"/>
      <name val="Courier"/>
      <family val="3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4"/>
      <color indexed="12"/>
      <name val="Century Gothic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b/>
      <sz val="18"/>
      <color indexed="49"/>
      <name val="Arial"/>
      <family val="2"/>
    </font>
    <font>
      <b/>
      <u val="single"/>
      <sz val="2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b/>
      <sz val="18"/>
      <color theme="8" tint="0.39998000860214233"/>
      <name val="Arial"/>
      <family val="2"/>
    </font>
    <font>
      <b/>
      <u val="single"/>
      <sz val="20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</fills>
  <borders count="2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n"/>
      <bottom style="thick"/>
    </border>
    <border>
      <left style="double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ck"/>
      <right style="medium"/>
      <top style="medium"/>
      <bottom style="thick">
        <color theme="4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ck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thick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ck"/>
      <bottom style="medium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8" fillId="0" borderId="0" applyNumberFormat="0" applyFill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9" fillId="29" borderId="1" applyNumberFormat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103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4" fillId="21" borderId="5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98" fillId="0" borderId="8" applyNumberFormat="0" applyFill="0" applyAlignment="0" applyProtection="0"/>
    <xf numFmtId="0" fontId="110" fillId="0" borderId="9" applyNumberFormat="0" applyFill="0" applyAlignment="0" applyProtection="0"/>
  </cellStyleXfs>
  <cellXfs count="680">
    <xf numFmtId="0" fontId="0" fillId="0" borderId="0" xfId="0" applyFont="1" applyAlignment="1">
      <alignment/>
    </xf>
    <xf numFmtId="37" fontId="3" fillId="0" borderId="0" xfId="60" applyFont="1">
      <alignment/>
      <protection/>
    </xf>
    <xf numFmtId="4" fontId="3" fillId="0" borderId="0" xfId="60" applyNumberFormat="1" applyFont="1">
      <alignment/>
      <protection/>
    </xf>
    <xf numFmtId="37" fontId="3" fillId="0" borderId="0" xfId="60" applyFont="1" applyFill="1">
      <alignment/>
      <protection/>
    </xf>
    <xf numFmtId="2" fontId="3" fillId="0" borderId="0" xfId="60" applyNumberFormat="1" applyFont="1" applyFill="1">
      <alignment/>
      <protection/>
    </xf>
    <xf numFmtId="37" fontId="3" fillId="33" borderId="0" xfId="60" applyFont="1" applyFill="1">
      <alignment/>
      <protection/>
    </xf>
    <xf numFmtId="39" fontId="5" fillId="33" borderId="0" xfId="60" applyNumberFormat="1" applyFont="1" applyFill="1" applyBorder="1" applyProtection="1">
      <alignment/>
      <protection/>
    </xf>
    <xf numFmtId="37" fontId="5" fillId="33" borderId="0" xfId="60" applyFont="1" applyFill="1" applyBorder="1">
      <alignment/>
      <protection/>
    </xf>
    <xf numFmtId="2" fontId="6" fillId="34" borderId="10" xfId="60" applyNumberFormat="1" applyFont="1" applyFill="1" applyBorder="1" applyAlignment="1" applyProtection="1">
      <alignment horizontal="right" indent="1"/>
      <protection/>
    </xf>
    <xf numFmtId="2" fontId="6" fillId="0" borderId="11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center"/>
      <protection/>
    </xf>
    <xf numFmtId="2" fontId="6" fillId="0" borderId="13" xfId="60" applyNumberFormat="1" applyFont="1" applyFill="1" applyBorder="1" applyAlignment="1" applyProtection="1">
      <alignment horizontal="center"/>
      <protection/>
    </xf>
    <xf numFmtId="2" fontId="6" fillId="0" borderId="14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right" indent="1"/>
      <protection/>
    </xf>
    <xf numFmtId="2" fontId="6" fillId="0" borderId="14" xfId="60" applyNumberFormat="1" applyFont="1" applyFill="1" applyBorder="1" applyAlignment="1" applyProtection="1">
      <alignment horizontal="right" indent="1"/>
      <protection/>
    </xf>
    <xf numFmtId="37" fontId="5" fillId="0" borderId="11" xfId="60" applyFont="1" applyFill="1" applyBorder="1" applyAlignment="1" applyProtection="1">
      <alignment horizontal="left"/>
      <protection/>
    </xf>
    <xf numFmtId="2" fontId="6" fillId="34" borderId="15" xfId="60" applyNumberFormat="1" applyFont="1" applyFill="1" applyBorder="1">
      <alignment/>
      <protection/>
    </xf>
    <xf numFmtId="2" fontId="6" fillId="0" borderId="0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Alignment="1" applyProtection="1">
      <alignment horizontal="right" indent="1"/>
      <protection/>
    </xf>
    <xf numFmtId="2" fontId="6" fillId="0" borderId="17" xfId="60" applyNumberFormat="1" applyFont="1" applyFill="1" applyBorder="1" applyAlignment="1" applyProtection="1">
      <alignment horizontal="right" indent="1"/>
      <protection/>
    </xf>
    <xf numFmtId="2" fontId="6" fillId="0" borderId="18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Protection="1">
      <alignment/>
      <protection/>
    </xf>
    <xf numFmtId="2" fontId="6" fillId="0" borderId="18" xfId="60" applyNumberFormat="1" applyFont="1" applyFill="1" applyBorder="1" applyProtection="1">
      <alignment/>
      <protection/>
    </xf>
    <xf numFmtId="37" fontId="5" fillId="0" borderId="0" xfId="60" applyFont="1" applyFill="1" applyBorder="1" applyAlignment="1" applyProtection="1">
      <alignment horizontal="left"/>
      <protection/>
    </xf>
    <xf numFmtId="37" fontId="7" fillId="0" borderId="18" xfId="60" applyFont="1" applyFill="1" applyBorder="1" applyAlignment="1" applyProtection="1">
      <alignment horizontal="left"/>
      <protection/>
    </xf>
    <xf numFmtId="2" fontId="6" fillId="34" borderId="19" xfId="60" applyNumberFormat="1" applyFont="1" applyFill="1" applyBorder="1">
      <alignment/>
      <protection/>
    </xf>
    <xf numFmtId="2" fontId="6" fillId="0" borderId="20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Alignment="1" applyProtection="1">
      <alignment horizontal="right" indent="1"/>
      <protection/>
    </xf>
    <xf numFmtId="2" fontId="6" fillId="0" borderId="22" xfId="60" applyNumberFormat="1" applyFont="1" applyFill="1" applyBorder="1" applyAlignment="1" applyProtection="1">
      <alignment horizontal="right" indent="1"/>
      <protection/>
    </xf>
    <xf numFmtId="2" fontId="6" fillId="0" borderId="23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Protection="1">
      <alignment/>
      <protection/>
    </xf>
    <xf numFmtId="2" fontId="6" fillId="0" borderId="23" xfId="60" applyNumberFormat="1" applyFont="1" applyFill="1" applyBorder="1" applyProtection="1">
      <alignment/>
      <protection/>
    </xf>
    <xf numFmtId="37" fontId="3" fillId="0" borderId="20" xfId="60" applyFont="1" applyFill="1" applyBorder="1">
      <alignment/>
      <protection/>
    </xf>
    <xf numFmtId="37" fontId="8" fillId="0" borderId="23" xfId="60" applyFont="1" applyFill="1" applyBorder="1" applyAlignment="1" applyProtection="1">
      <alignment horizontal="left"/>
      <protection/>
    </xf>
    <xf numFmtId="37" fontId="3" fillId="0" borderId="0" xfId="60" applyFont="1" applyFill="1" applyBorder="1">
      <alignment/>
      <protection/>
    </xf>
    <xf numFmtId="37" fontId="9" fillId="0" borderId="18" xfId="60" applyFont="1" applyFill="1" applyBorder="1" applyAlignment="1" applyProtection="1">
      <alignment horizontal="left"/>
      <protection/>
    </xf>
    <xf numFmtId="37" fontId="6" fillId="34" borderId="24" xfId="60" applyFont="1" applyFill="1" applyBorder="1">
      <alignment/>
      <protection/>
    </xf>
    <xf numFmtId="37" fontId="3" fillId="0" borderId="25" xfId="60" applyFont="1" applyFill="1" applyBorder="1" applyProtection="1">
      <alignment/>
      <protection/>
    </xf>
    <xf numFmtId="37" fontId="3" fillId="0" borderId="26" xfId="60" applyFont="1" applyFill="1" applyBorder="1" applyProtection="1">
      <alignment/>
      <protection/>
    </xf>
    <xf numFmtId="37" fontId="3" fillId="0" borderId="27" xfId="60" applyFont="1" applyFill="1" applyBorder="1" applyAlignment="1" applyProtection="1">
      <alignment horizontal="right"/>
      <protection/>
    </xf>
    <xf numFmtId="37" fontId="3" fillId="0" borderId="28" xfId="60" applyFont="1" applyFill="1" applyBorder="1" applyAlignment="1" applyProtection="1">
      <alignment horizontal="right"/>
      <protection/>
    </xf>
    <xf numFmtId="37" fontId="5" fillId="0" borderId="25" xfId="60" applyFont="1" applyFill="1" applyBorder="1" applyAlignment="1" applyProtection="1">
      <alignment horizontal="left"/>
      <protection/>
    </xf>
    <xf numFmtId="37" fontId="7" fillId="0" borderId="28" xfId="60" applyFont="1" applyFill="1" applyBorder="1" applyAlignment="1" applyProtection="1">
      <alignment horizontal="left"/>
      <protection/>
    </xf>
    <xf numFmtId="3" fontId="6" fillId="34" borderId="19" xfId="60" applyNumberFormat="1" applyFont="1" applyFill="1" applyBorder="1" applyAlignment="1">
      <alignment horizontal="right"/>
      <protection/>
    </xf>
    <xf numFmtId="3" fontId="3" fillId="0" borderId="21" xfId="60" applyNumberFormat="1" applyFont="1" applyFill="1" applyBorder="1" applyAlignment="1">
      <alignment horizontal="right"/>
      <protection/>
    </xf>
    <xf numFmtId="3" fontId="3" fillId="0" borderId="22" xfId="60" applyNumberFormat="1" applyFont="1" applyFill="1" applyBorder="1" applyAlignment="1">
      <alignment horizontal="right"/>
      <protection/>
    </xf>
    <xf numFmtId="3" fontId="3" fillId="0" borderId="23" xfId="60" applyNumberFormat="1" applyFont="1" applyFill="1" applyBorder="1" applyAlignment="1">
      <alignment horizontal="right"/>
      <protection/>
    </xf>
    <xf numFmtId="3" fontId="3" fillId="0" borderId="29" xfId="60" applyNumberFormat="1" applyFont="1" applyFill="1" applyBorder="1" applyAlignment="1">
      <alignment horizontal="right"/>
      <protection/>
    </xf>
    <xf numFmtId="37" fontId="10" fillId="0" borderId="0" xfId="60" applyFont="1" applyFill="1" applyBorder="1" applyAlignment="1" applyProtection="1">
      <alignment horizontal="left"/>
      <protection/>
    </xf>
    <xf numFmtId="3" fontId="6" fillId="34" borderId="15" xfId="60" applyNumberFormat="1" applyFont="1" applyFill="1" applyBorder="1" applyAlignment="1">
      <alignment horizontal="right"/>
      <protection/>
    </xf>
    <xf numFmtId="3" fontId="3" fillId="0" borderId="16" xfId="60" applyNumberFormat="1" applyFont="1" applyFill="1" applyBorder="1" applyAlignment="1">
      <alignment horizontal="right"/>
      <protection/>
    </xf>
    <xf numFmtId="3" fontId="3" fillId="0" borderId="17" xfId="60" applyNumberFormat="1" applyFont="1" applyFill="1" applyBorder="1" applyAlignment="1">
      <alignment horizontal="right"/>
      <protection/>
    </xf>
    <xf numFmtId="3" fontId="3" fillId="0" borderId="18" xfId="60" applyNumberFormat="1" applyFont="1" applyFill="1" applyBorder="1" applyAlignment="1">
      <alignment horizontal="right"/>
      <protection/>
    </xf>
    <xf numFmtId="37" fontId="11" fillId="0" borderId="28" xfId="60" applyFont="1" applyFill="1" applyBorder="1" applyAlignment="1" applyProtection="1">
      <alignment horizontal="left"/>
      <protection/>
    </xf>
    <xf numFmtId="37" fontId="5" fillId="0" borderId="0" xfId="60" applyFont="1">
      <alignment/>
      <protection/>
    </xf>
    <xf numFmtId="37" fontId="6" fillId="34" borderId="15" xfId="60" applyFont="1" applyFill="1" applyBorder="1">
      <alignment/>
      <protection/>
    </xf>
    <xf numFmtId="37" fontId="3" fillId="0" borderId="0" xfId="60" applyFont="1" applyFill="1" applyBorder="1" applyProtection="1">
      <alignment/>
      <protection/>
    </xf>
    <xf numFmtId="37" fontId="3" fillId="0" borderId="17" xfId="60" applyFont="1" applyFill="1" applyBorder="1" applyProtection="1">
      <alignment/>
      <protection/>
    </xf>
    <xf numFmtId="37" fontId="3" fillId="0" borderId="16" xfId="60" applyFont="1" applyFill="1" applyBorder="1" applyAlignment="1" applyProtection="1">
      <alignment horizontal="right"/>
      <protection/>
    </xf>
    <xf numFmtId="37" fontId="3" fillId="0" borderId="18" xfId="60" applyFont="1" applyFill="1" applyBorder="1" applyAlignment="1" applyProtection="1">
      <alignment horizontal="right"/>
      <protection/>
    </xf>
    <xf numFmtId="3" fontId="3" fillId="0" borderId="18" xfId="60" applyNumberFormat="1" applyFont="1" applyFill="1" applyBorder="1">
      <alignment/>
      <protection/>
    </xf>
    <xf numFmtId="3" fontId="3" fillId="0" borderId="16" xfId="60" applyNumberFormat="1" applyFont="1" applyFill="1" applyBorder="1">
      <alignment/>
      <protection/>
    </xf>
    <xf numFmtId="37" fontId="6" fillId="0" borderId="0" xfId="60" applyFont="1" applyFill="1" applyBorder="1" applyAlignment="1" applyProtection="1">
      <alignment horizontal="left"/>
      <protection/>
    </xf>
    <xf numFmtId="37" fontId="14" fillId="0" borderId="18" xfId="60" applyFont="1" applyFill="1" applyBorder="1" applyAlignment="1" applyProtection="1">
      <alignment vertical="center"/>
      <protection/>
    </xf>
    <xf numFmtId="3" fontId="3" fillId="0" borderId="27" xfId="60" applyNumberFormat="1" applyFont="1" applyFill="1" applyBorder="1">
      <alignment/>
      <protection/>
    </xf>
    <xf numFmtId="3" fontId="3" fillId="0" borderId="28" xfId="60" applyNumberFormat="1" applyFont="1" applyFill="1" applyBorder="1" applyAlignment="1">
      <alignment horizontal="right"/>
      <protection/>
    </xf>
    <xf numFmtId="37" fontId="6" fillId="0" borderId="25" xfId="60" applyFont="1" applyFill="1" applyBorder="1" applyAlignment="1" applyProtection="1">
      <alignment horizontal="left"/>
      <protection/>
    </xf>
    <xf numFmtId="37" fontId="6" fillId="0" borderId="28" xfId="60" applyFont="1" applyFill="1" applyBorder="1" applyAlignment="1">
      <alignment vertical="center"/>
      <protection/>
    </xf>
    <xf numFmtId="37" fontId="3" fillId="0" borderId="0" xfId="60" applyFont="1" applyFill="1" applyBorder="1" applyAlignment="1" applyProtection="1">
      <alignment horizontal="left"/>
      <protection/>
    </xf>
    <xf numFmtId="37" fontId="6" fillId="0" borderId="0" xfId="60" applyFont="1">
      <alignment/>
      <protection/>
    </xf>
    <xf numFmtId="37" fontId="6" fillId="34" borderId="30" xfId="60" applyFont="1" applyFill="1" applyBorder="1">
      <alignment/>
      <protection/>
    </xf>
    <xf numFmtId="37" fontId="14" fillId="0" borderId="0" xfId="60" applyFont="1">
      <alignment/>
      <protection/>
    </xf>
    <xf numFmtId="37" fontId="13" fillId="35" borderId="31" xfId="60" applyFont="1" applyFill="1" applyBorder="1" applyAlignment="1" applyProtection="1">
      <alignment horizontal="center"/>
      <protection/>
    </xf>
    <xf numFmtId="37" fontId="13" fillId="35" borderId="32" xfId="60" applyFont="1" applyFill="1" applyBorder="1" applyAlignment="1" applyProtection="1">
      <alignment horizontal="center"/>
      <protection/>
    </xf>
    <xf numFmtId="37" fontId="13" fillId="35" borderId="33" xfId="60" applyFont="1" applyFill="1" applyBorder="1" applyAlignment="1" applyProtection="1">
      <alignment horizontal="center"/>
      <protection/>
    </xf>
    <xf numFmtId="37" fontId="13" fillId="35" borderId="34" xfId="60" applyFont="1" applyFill="1" applyBorder="1" applyAlignment="1" applyProtection="1">
      <alignment horizontal="center"/>
      <protection/>
    </xf>
    <xf numFmtId="37" fontId="13" fillId="35" borderId="13" xfId="60" applyFont="1" applyFill="1" applyBorder="1" applyAlignment="1">
      <alignment horizontal="centerContinuous"/>
      <protection/>
    </xf>
    <xf numFmtId="37" fontId="13" fillId="35" borderId="14" xfId="60" applyFont="1" applyFill="1" applyBorder="1" applyAlignment="1" applyProtection="1">
      <alignment horizontal="centerContinuous"/>
      <protection/>
    </xf>
    <xf numFmtId="37" fontId="18" fillId="35" borderId="0" xfId="60" applyFont="1" applyFill="1" applyBorder="1" applyAlignment="1" applyProtection="1">
      <alignment horizontal="center" vertical="center"/>
      <protection/>
    </xf>
    <xf numFmtId="37" fontId="18" fillId="35" borderId="11" xfId="60" applyFont="1" applyFill="1" applyBorder="1" applyAlignment="1" applyProtection="1">
      <alignment vertical="center"/>
      <protection/>
    </xf>
    <xf numFmtId="37" fontId="18" fillId="35" borderId="14" xfId="60" applyFont="1" applyFill="1" applyBorder="1" applyAlignment="1" applyProtection="1">
      <alignment vertical="center"/>
      <protection/>
    </xf>
    <xf numFmtId="37" fontId="20" fillId="35" borderId="17" xfId="60" applyFont="1" applyFill="1" applyBorder="1">
      <alignment/>
      <protection/>
    </xf>
    <xf numFmtId="37" fontId="20" fillId="35" borderId="18" xfId="60" applyFont="1" applyFill="1" applyBorder="1">
      <alignment/>
      <protection/>
    </xf>
    <xf numFmtId="37" fontId="20" fillId="35" borderId="35" xfId="60" applyFont="1" applyFill="1" applyBorder="1">
      <alignment/>
      <protection/>
    </xf>
    <xf numFmtId="37" fontId="20" fillId="35" borderId="36" xfId="60" applyFont="1" applyFill="1" applyBorder="1">
      <alignment/>
      <protection/>
    </xf>
    <xf numFmtId="37" fontId="3" fillId="35" borderId="13" xfId="60" applyFont="1" applyFill="1" applyBorder="1">
      <alignment/>
      <protection/>
    </xf>
    <xf numFmtId="37" fontId="18" fillId="35" borderId="11" xfId="60" applyFont="1" applyFill="1" applyBorder="1" applyAlignment="1">
      <alignment vertical="center"/>
      <protection/>
    </xf>
    <xf numFmtId="37" fontId="18" fillId="35" borderId="14" xfId="60" applyFont="1" applyFill="1" applyBorder="1" applyAlignment="1">
      <alignment vertical="center"/>
      <protection/>
    </xf>
    <xf numFmtId="0" fontId="3" fillId="33" borderId="0" xfId="62" applyNumberFormat="1" applyFont="1" applyFill="1" applyBorder="1">
      <alignment/>
      <protection/>
    </xf>
    <xf numFmtId="37" fontId="3" fillId="0" borderId="28" xfId="60" applyFont="1" applyFill="1" applyBorder="1" applyProtection="1">
      <alignment/>
      <protection/>
    </xf>
    <xf numFmtId="37" fontId="6" fillId="0" borderId="0" xfId="60" applyFont="1" applyFill="1" applyBorder="1" applyAlignment="1" applyProtection="1">
      <alignment horizontal="left" vertical="center"/>
      <protection/>
    </xf>
    <xf numFmtId="37" fontId="18" fillId="35" borderId="35" xfId="60" applyFont="1" applyFill="1" applyBorder="1" applyAlignment="1">
      <alignment horizontal="centerContinuous" vertical="center"/>
      <protection/>
    </xf>
    <xf numFmtId="37" fontId="18" fillId="35" borderId="36" xfId="60" applyFont="1" applyFill="1" applyBorder="1" applyAlignment="1">
      <alignment horizontal="centerContinuous" vertical="center"/>
      <protection/>
    </xf>
    <xf numFmtId="0" fontId="3" fillId="0" borderId="0" xfId="63" applyFont="1">
      <alignment/>
      <protection/>
    </xf>
    <xf numFmtId="0" fontId="4" fillId="0" borderId="0" xfId="62" applyNumberFormat="1" applyFont="1" applyFill="1" applyBorder="1">
      <alignment/>
      <protection/>
    </xf>
    <xf numFmtId="0" fontId="4" fillId="0" borderId="0" xfId="63" applyFont="1">
      <alignment/>
      <protection/>
    </xf>
    <xf numFmtId="0" fontId="25" fillId="0" borderId="0" xfId="63" applyFont="1">
      <alignment/>
      <protection/>
    </xf>
    <xf numFmtId="3" fontId="3" fillId="0" borderId="21" xfId="63" applyNumberFormat="1" applyFont="1" applyBorder="1">
      <alignment/>
      <protection/>
    </xf>
    <xf numFmtId="3" fontId="3" fillId="0" borderId="37" xfId="63" applyNumberFormat="1" applyFont="1" applyBorder="1">
      <alignment/>
      <protection/>
    </xf>
    <xf numFmtId="10" fontId="3" fillId="0" borderId="38" xfId="63" applyNumberFormat="1" applyFont="1" applyBorder="1">
      <alignment/>
      <protection/>
    </xf>
    <xf numFmtId="2" fontId="3" fillId="0" borderId="39" xfId="63" applyNumberFormat="1" applyFont="1" applyBorder="1" applyAlignment="1">
      <alignment horizontal="right"/>
      <protection/>
    </xf>
    <xf numFmtId="0" fontId="3" fillId="0" borderId="40" xfId="63" applyNumberFormat="1" applyFont="1" applyBorder="1" quotePrefix="1">
      <alignment/>
      <protection/>
    </xf>
    <xf numFmtId="2" fontId="3" fillId="0" borderId="41" xfId="63" applyNumberFormat="1" applyFont="1" applyBorder="1">
      <alignment/>
      <protection/>
    </xf>
    <xf numFmtId="3" fontId="3" fillId="0" borderId="42" xfId="63" applyNumberFormat="1" applyFont="1" applyBorder="1">
      <alignment/>
      <protection/>
    </xf>
    <xf numFmtId="3" fontId="3" fillId="0" borderId="43" xfId="63" applyNumberFormat="1" applyFont="1" applyBorder="1">
      <alignment/>
      <protection/>
    </xf>
    <xf numFmtId="10" fontId="3" fillId="0" borderId="44" xfId="63" applyNumberFormat="1" applyFont="1" applyBorder="1">
      <alignment/>
      <protection/>
    </xf>
    <xf numFmtId="2" fontId="3" fillId="0" borderId="41" xfId="63" applyNumberFormat="1" applyFont="1" applyBorder="1" applyAlignment="1">
      <alignment horizontal="right"/>
      <protection/>
    </xf>
    <xf numFmtId="0" fontId="3" fillId="0" borderId="45" xfId="63" applyNumberFormat="1" applyFont="1" applyBorder="1" quotePrefix="1">
      <alignment/>
      <protection/>
    </xf>
    <xf numFmtId="2" fontId="26" fillId="36" borderId="46" xfId="63" applyNumberFormat="1" applyFont="1" applyFill="1" applyBorder="1">
      <alignment/>
      <protection/>
    </xf>
    <xf numFmtId="3" fontId="26" fillId="36" borderId="47" xfId="63" applyNumberFormat="1" applyFont="1" applyFill="1" applyBorder="1">
      <alignment/>
      <protection/>
    </xf>
    <xf numFmtId="3" fontId="26" fillId="36" borderId="48" xfId="63" applyNumberFormat="1" applyFont="1" applyFill="1" applyBorder="1">
      <alignment/>
      <protection/>
    </xf>
    <xf numFmtId="10" fontId="26" fillId="36" borderId="49" xfId="63" applyNumberFormat="1" applyFont="1" applyFill="1" applyBorder="1">
      <alignment/>
      <protection/>
    </xf>
    <xf numFmtId="3" fontId="26" fillId="36" borderId="50" xfId="63" applyNumberFormat="1" applyFont="1" applyFill="1" applyBorder="1">
      <alignment/>
      <protection/>
    </xf>
    <xf numFmtId="3" fontId="26" fillId="36" borderId="51" xfId="63" applyNumberFormat="1" applyFont="1" applyFill="1" applyBorder="1">
      <alignment/>
      <protection/>
    </xf>
    <xf numFmtId="0" fontId="26" fillId="36" borderId="48" xfId="63" applyNumberFormat="1" applyFont="1" applyFill="1" applyBorder="1">
      <alignment/>
      <protection/>
    </xf>
    <xf numFmtId="49" fontId="3" fillId="0" borderId="0" xfId="63" applyNumberFormat="1" applyFont="1" applyAlignment="1">
      <alignment horizontal="center" vertical="center" wrapText="1"/>
      <protection/>
    </xf>
    <xf numFmtId="49" fontId="5" fillId="35" borderId="52" xfId="63" applyNumberFormat="1" applyFont="1" applyFill="1" applyBorder="1" applyAlignment="1">
      <alignment horizontal="center" vertical="center" wrapText="1"/>
      <protection/>
    </xf>
    <xf numFmtId="49" fontId="5" fillId="35" borderId="25" xfId="63" applyNumberFormat="1" applyFont="1" applyFill="1" applyBorder="1" applyAlignment="1">
      <alignment horizontal="center" vertical="center" wrapText="1"/>
      <protection/>
    </xf>
    <xf numFmtId="49" fontId="5" fillId="35" borderId="53" xfId="63" applyNumberFormat="1" applyFont="1" applyFill="1" applyBorder="1" applyAlignment="1">
      <alignment horizontal="center" vertical="center" wrapText="1"/>
      <protection/>
    </xf>
    <xf numFmtId="49" fontId="5" fillId="35" borderId="54" xfId="63" applyNumberFormat="1" applyFont="1" applyFill="1" applyBorder="1" applyAlignment="1">
      <alignment horizontal="center" vertical="center" wrapText="1"/>
      <protection/>
    </xf>
    <xf numFmtId="49" fontId="6" fillId="0" borderId="0" xfId="63" applyNumberFormat="1" applyFont="1" applyAlignment="1">
      <alignment horizontal="center" vertical="center" wrapText="1"/>
      <protection/>
    </xf>
    <xf numFmtId="0" fontId="3" fillId="0" borderId="0" xfId="62" applyNumberFormat="1" applyFont="1" applyFill="1" applyBorder="1">
      <alignment/>
      <protection/>
    </xf>
    <xf numFmtId="0" fontId="28" fillId="0" borderId="0" xfId="63" applyFont="1">
      <alignment/>
      <protection/>
    </xf>
    <xf numFmtId="2" fontId="28" fillId="37" borderId="46" xfId="63" applyNumberFormat="1" applyFont="1" applyFill="1" applyBorder="1">
      <alignment/>
      <protection/>
    </xf>
    <xf numFmtId="3" fontId="28" fillId="37" borderId="47" xfId="63" applyNumberFormat="1" applyFont="1" applyFill="1" applyBorder="1">
      <alignment/>
      <protection/>
    </xf>
    <xf numFmtId="3" fontId="28" fillId="37" borderId="48" xfId="63" applyNumberFormat="1" applyFont="1" applyFill="1" applyBorder="1">
      <alignment/>
      <protection/>
    </xf>
    <xf numFmtId="10" fontId="28" fillId="37" borderId="49" xfId="63" applyNumberFormat="1" applyFont="1" applyFill="1" applyBorder="1">
      <alignment/>
      <protection/>
    </xf>
    <xf numFmtId="0" fontId="28" fillId="37" borderId="48" xfId="63" applyNumberFormat="1" applyFont="1" applyFill="1" applyBorder="1">
      <alignment/>
      <protection/>
    </xf>
    <xf numFmtId="0" fontId="3" fillId="0" borderId="0" xfId="57" applyFont="1" applyFill="1">
      <alignment/>
      <protection/>
    </xf>
    <xf numFmtId="0" fontId="6" fillId="0" borderId="0" xfId="62" applyNumberFormat="1" applyFont="1" applyFill="1" applyBorder="1">
      <alignment/>
      <protection/>
    </xf>
    <xf numFmtId="10" fontId="6" fillId="0" borderId="55" xfId="57" applyNumberFormat="1" applyFont="1" applyFill="1" applyBorder="1" applyAlignment="1">
      <alignment horizontal="right"/>
      <protection/>
    </xf>
    <xf numFmtId="3" fontId="12" fillId="0" borderId="56" xfId="57" applyNumberFormat="1" applyFont="1" applyFill="1" applyBorder="1">
      <alignment/>
      <protection/>
    </xf>
    <xf numFmtId="3" fontId="6" fillId="0" borderId="57" xfId="57" applyNumberFormat="1" applyFont="1" applyFill="1" applyBorder="1">
      <alignment/>
      <protection/>
    </xf>
    <xf numFmtId="3" fontId="6" fillId="0" borderId="58" xfId="57" applyNumberFormat="1" applyFont="1" applyFill="1" applyBorder="1">
      <alignment/>
      <protection/>
    </xf>
    <xf numFmtId="3" fontId="6" fillId="0" borderId="59" xfId="57" applyNumberFormat="1" applyFont="1" applyFill="1" applyBorder="1">
      <alignment/>
      <protection/>
    </xf>
    <xf numFmtId="10" fontId="6" fillId="0" borderId="60" xfId="57" applyNumberFormat="1" applyFont="1" applyFill="1" applyBorder="1">
      <alignment/>
      <protection/>
    </xf>
    <xf numFmtId="3" fontId="6" fillId="0" borderId="61" xfId="57" applyNumberFormat="1" applyFont="1" applyFill="1" applyBorder="1">
      <alignment/>
      <protection/>
    </xf>
    <xf numFmtId="10" fontId="6" fillId="0" borderId="60" xfId="57" applyNumberFormat="1" applyFont="1" applyFill="1" applyBorder="1" applyAlignment="1">
      <alignment horizontal="right"/>
      <protection/>
    </xf>
    <xf numFmtId="0" fontId="6" fillId="0" borderId="62" xfId="57" applyFont="1" applyFill="1" applyBorder="1">
      <alignment/>
      <protection/>
    </xf>
    <xf numFmtId="10" fontId="6" fillId="0" borderId="63" xfId="57" applyNumberFormat="1" applyFont="1" applyFill="1" applyBorder="1" applyAlignment="1">
      <alignment horizontal="right"/>
      <protection/>
    </xf>
    <xf numFmtId="3" fontId="12" fillId="0" borderId="64" xfId="57" applyNumberFormat="1" applyFont="1" applyFill="1" applyBorder="1">
      <alignment/>
      <protection/>
    </xf>
    <xf numFmtId="3" fontId="6" fillId="0" borderId="65" xfId="57" applyNumberFormat="1" applyFont="1" applyFill="1" applyBorder="1">
      <alignment/>
      <protection/>
    </xf>
    <xf numFmtId="3" fontId="6" fillId="0" borderId="66" xfId="57" applyNumberFormat="1" applyFont="1" applyFill="1" applyBorder="1">
      <alignment/>
      <protection/>
    </xf>
    <xf numFmtId="3" fontId="6" fillId="0" borderId="67" xfId="57" applyNumberFormat="1" applyFont="1" applyFill="1" applyBorder="1">
      <alignment/>
      <protection/>
    </xf>
    <xf numFmtId="10" fontId="6" fillId="0" borderId="68" xfId="57" applyNumberFormat="1" applyFont="1" applyFill="1" applyBorder="1">
      <alignment/>
      <protection/>
    </xf>
    <xf numFmtId="3" fontId="6" fillId="0" borderId="69" xfId="57" applyNumberFormat="1" applyFont="1" applyFill="1" applyBorder="1">
      <alignment/>
      <protection/>
    </xf>
    <xf numFmtId="10" fontId="6" fillId="0" borderId="68" xfId="57" applyNumberFormat="1" applyFont="1" applyFill="1" applyBorder="1" applyAlignment="1">
      <alignment horizontal="right"/>
      <protection/>
    </xf>
    <xf numFmtId="0" fontId="6" fillId="0" borderId="70" xfId="57" applyFont="1" applyFill="1" applyBorder="1">
      <alignment/>
      <protection/>
    </xf>
    <xf numFmtId="10" fontId="6" fillId="0" borderId="71" xfId="57" applyNumberFormat="1" applyFont="1" applyFill="1" applyBorder="1" applyAlignment="1">
      <alignment horizontal="right"/>
      <protection/>
    </xf>
    <xf numFmtId="3" fontId="12" fillId="0" borderId="72" xfId="57" applyNumberFormat="1" applyFont="1" applyFill="1" applyBorder="1">
      <alignment/>
      <protection/>
    </xf>
    <xf numFmtId="3" fontId="6" fillId="0" borderId="44" xfId="57" applyNumberFormat="1" applyFont="1" applyFill="1" applyBorder="1">
      <alignment/>
      <protection/>
    </xf>
    <xf numFmtId="3" fontId="6" fillId="0" borderId="73" xfId="57" applyNumberFormat="1" applyFont="1" applyFill="1" applyBorder="1">
      <alignment/>
      <protection/>
    </xf>
    <xf numFmtId="3" fontId="6" fillId="0" borderId="74" xfId="57" applyNumberFormat="1" applyFont="1" applyFill="1" applyBorder="1">
      <alignment/>
      <protection/>
    </xf>
    <xf numFmtId="10" fontId="6" fillId="0" borderId="75" xfId="57" applyNumberFormat="1" applyFont="1" applyFill="1" applyBorder="1">
      <alignment/>
      <protection/>
    </xf>
    <xf numFmtId="3" fontId="6" fillId="0" borderId="43" xfId="57" applyNumberFormat="1" applyFont="1" applyFill="1" applyBorder="1">
      <alignment/>
      <protection/>
    </xf>
    <xf numFmtId="10" fontId="6" fillId="0" borderId="75" xfId="57" applyNumberFormat="1" applyFont="1" applyFill="1" applyBorder="1" applyAlignment="1">
      <alignment horizontal="right"/>
      <protection/>
    </xf>
    <xf numFmtId="0" fontId="6" fillId="0" borderId="76" xfId="57" applyFont="1" applyFill="1" applyBorder="1">
      <alignment/>
      <protection/>
    </xf>
    <xf numFmtId="0" fontId="29" fillId="0" borderId="0" xfId="57" applyFont="1" applyFill="1" applyAlignment="1">
      <alignment vertical="center"/>
      <protection/>
    </xf>
    <xf numFmtId="10" fontId="29" fillId="36" borderId="77" xfId="57" applyNumberFormat="1" applyFont="1" applyFill="1" applyBorder="1" applyAlignment="1">
      <alignment horizontal="right" vertical="center"/>
      <protection/>
    </xf>
    <xf numFmtId="3" fontId="29" fillId="36" borderId="78" xfId="57" applyNumberFormat="1" applyFont="1" applyFill="1" applyBorder="1" applyAlignment="1">
      <alignment vertical="center"/>
      <protection/>
    </xf>
    <xf numFmtId="3" fontId="29" fillId="36" borderId="79" xfId="57" applyNumberFormat="1" applyFont="1" applyFill="1" applyBorder="1" applyAlignment="1">
      <alignment vertical="center"/>
      <protection/>
    </xf>
    <xf numFmtId="3" fontId="29" fillId="36" borderId="80" xfId="57" applyNumberFormat="1" applyFont="1" applyFill="1" applyBorder="1" applyAlignment="1">
      <alignment vertical="center"/>
      <protection/>
    </xf>
    <xf numFmtId="3" fontId="29" fillId="36" borderId="81" xfId="57" applyNumberFormat="1" applyFont="1" applyFill="1" applyBorder="1" applyAlignment="1">
      <alignment vertical="center"/>
      <protection/>
    </xf>
    <xf numFmtId="165" fontId="29" fillId="36" borderId="82" xfId="57" applyNumberFormat="1" applyFont="1" applyFill="1" applyBorder="1" applyAlignment="1">
      <alignment vertical="center"/>
      <protection/>
    </xf>
    <xf numFmtId="3" fontId="29" fillId="36" borderId="83" xfId="57" applyNumberFormat="1" applyFont="1" applyFill="1" applyBorder="1" applyAlignment="1">
      <alignment vertical="center"/>
      <protection/>
    </xf>
    <xf numFmtId="10" fontId="29" fillId="36" borderId="82" xfId="57" applyNumberFormat="1" applyFont="1" applyFill="1" applyBorder="1" applyAlignment="1">
      <alignment horizontal="right" vertical="center"/>
      <protection/>
    </xf>
    <xf numFmtId="3" fontId="29" fillId="36" borderId="84" xfId="57" applyNumberFormat="1" applyFont="1" applyFill="1" applyBorder="1" applyAlignment="1">
      <alignment vertical="center"/>
      <protection/>
    </xf>
    <xf numFmtId="0" fontId="29" fillId="36" borderId="85" xfId="57" applyNumberFormat="1" applyFont="1" applyFill="1" applyBorder="1" applyAlignment="1">
      <alignment vertical="center"/>
      <protection/>
    </xf>
    <xf numFmtId="1" fontId="14" fillId="0" borderId="0" xfId="57" applyNumberFormat="1" applyFont="1" applyFill="1" applyAlignment="1">
      <alignment horizontal="center" vertical="center" wrapText="1"/>
      <protection/>
    </xf>
    <xf numFmtId="49" fontId="13" fillId="35" borderId="57" xfId="57" applyNumberFormat="1" applyFont="1" applyFill="1" applyBorder="1" applyAlignment="1">
      <alignment horizontal="center" vertical="center" wrapText="1"/>
      <protection/>
    </xf>
    <xf numFmtId="49" fontId="13" fillId="35" borderId="58" xfId="57" applyNumberFormat="1" applyFont="1" applyFill="1" applyBorder="1" applyAlignment="1">
      <alignment horizontal="center" vertical="center" wrapText="1"/>
      <protection/>
    </xf>
    <xf numFmtId="49" fontId="13" fillId="35" borderId="61" xfId="57" applyNumberFormat="1" applyFont="1" applyFill="1" applyBorder="1" applyAlignment="1">
      <alignment horizontal="center" vertical="center" wrapText="1"/>
      <protection/>
    </xf>
    <xf numFmtId="49" fontId="13" fillId="35" borderId="59" xfId="57" applyNumberFormat="1" applyFont="1" applyFill="1" applyBorder="1" applyAlignment="1">
      <alignment horizontal="center" vertical="center" wrapText="1"/>
      <protection/>
    </xf>
    <xf numFmtId="1" fontId="30" fillId="0" borderId="0" xfId="57" applyNumberFormat="1" applyFont="1" applyFill="1" applyAlignment="1">
      <alignment horizontal="center" vertical="center" wrapText="1"/>
      <protection/>
    </xf>
    <xf numFmtId="0" fontId="32" fillId="0" borderId="0" xfId="57" applyFont="1" applyFill="1">
      <alignment/>
      <protection/>
    </xf>
    <xf numFmtId="0" fontId="35" fillId="0" borderId="0" xfId="57" applyFont="1" applyFill="1" applyAlignment="1">
      <alignment vertical="center"/>
      <protection/>
    </xf>
    <xf numFmtId="10" fontId="35" fillId="36" borderId="77" xfId="57" applyNumberFormat="1" applyFont="1" applyFill="1" applyBorder="1" applyAlignment="1">
      <alignment horizontal="right" vertical="center"/>
      <protection/>
    </xf>
    <xf numFmtId="3" fontId="35" fillId="36" borderId="78" xfId="57" applyNumberFormat="1" applyFont="1" applyFill="1" applyBorder="1" applyAlignment="1">
      <alignment vertical="center"/>
      <protection/>
    </xf>
    <xf numFmtId="3" fontId="35" fillId="36" borderId="79" xfId="57" applyNumberFormat="1" applyFont="1" applyFill="1" applyBorder="1" applyAlignment="1">
      <alignment vertical="center"/>
      <protection/>
    </xf>
    <xf numFmtId="3" fontId="35" fillId="36" borderId="80" xfId="57" applyNumberFormat="1" applyFont="1" applyFill="1" applyBorder="1" applyAlignment="1">
      <alignment vertical="center"/>
      <protection/>
    </xf>
    <xf numFmtId="3" fontId="35" fillId="36" borderId="81" xfId="57" applyNumberFormat="1" applyFont="1" applyFill="1" applyBorder="1" applyAlignment="1">
      <alignment vertical="center"/>
      <protection/>
    </xf>
    <xf numFmtId="10" fontId="35" fillId="36" borderId="82" xfId="57" applyNumberFormat="1" applyFont="1" applyFill="1" applyBorder="1" applyAlignment="1">
      <alignment vertical="center"/>
      <protection/>
    </xf>
    <xf numFmtId="3" fontId="35" fillId="36" borderId="83" xfId="57" applyNumberFormat="1" applyFont="1" applyFill="1" applyBorder="1" applyAlignment="1">
      <alignment vertical="center"/>
      <protection/>
    </xf>
    <xf numFmtId="10" fontId="35" fillId="36" borderId="82" xfId="57" applyNumberFormat="1" applyFont="1" applyFill="1" applyBorder="1" applyAlignment="1">
      <alignment horizontal="right" vertical="center"/>
      <protection/>
    </xf>
    <xf numFmtId="3" fontId="35" fillId="36" borderId="84" xfId="57" applyNumberFormat="1" applyFont="1" applyFill="1" applyBorder="1" applyAlignment="1">
      <alignment vertical="center"/>
      <protection/>
    </xf>
    <xf numFmtId="0" fontId="35" fillId="36" borderId="85" xfId="57" applyNumberFormat="1" applyFont="1" applyFill="1" applyBorder="1" applyAlignment="1">
      <alignment vertical="center"/>
      <protection/>
    </xf>
    <xf numFmtId="0" fontId="3" fillId="0" borderId="0" xfId="64" applyFont="1">
      <alignment/>
      <protection/>
    </xf>
    <xf numFmtId="0" fontId="25" fillId="0" borderId="0" xfId="64" applyFont="1">
      <alignment/>
      <protection/>
    </xf>
    <xf numFmtId="10" fontId="3" fillId="0" borderId="86" xfId="64" applyNumberFormat="1" applyFont="1" applyBorder="1">
      <alignment/>
      <protection/>
    </xf>
    <xf numFmtId="3" fontId="3" fillId="0" borderId="12" xfId="64" applyNumberFormat="1" applyFont="1" applyBorder="1">
      <alignment/>
      <protection/>
    </xf>
    <xf numFmtId="3" fontId="3" fillId="0" borderId="87" xfId="64" applyNumberFormat="1" applyFont="1" applyBorder="1">
      <alignment/>
      <protection/>
    </xf>
    <xf numFmtId="10" fontId="3" fillId="0" borderId="88" xfId="64" applyNumberFormat="1" applyFont="1" applyBorder="1">
      <alignment/>
      <protection/>
    </xf>
    <xf numFmtId="10" fontId="3" fillId="0" borderId="12" xfId="64" applyNumberFormat="1" applyFont="1" applyBorder="1">
      <alignment/>
      <protection/>
    </xf>
    <xf numFmtId="3" fontId="3" fillId="0" borderId="89" xfId="64" applyNumberFormat="1" applyFont="1" applyBorder="1">
      <alignment/>
      <protection/>
    </xf>
    <xf numFmtId="0" fontId="3" fillId="0" borderId="90" xfId="64" applyNumberFormat="1" applyFont="1" applyBorder="1">
      <alignment/>
      <protection/>
    </xf>
    <xf numFmtId="10" fontId="3" fillId="0" borderId="91" xfId="64" applyNumberFormat="1" applyFont="1" applyBorder="1">
      <alignment/>
      <protection/>
    </xf>
    <xf numFmtId="3" fontId="3" fillId="0" borderId="42" xfId="64" applyNumberFormat="1" applyFont="1" applyBorder="1">
      <alignment/>
      <protection/>
    </xf>
    <xf numFmtId="3" fontId="3" fillId="0" borderId="43" xfId="64" applyNumberFormat="1" applyFont="1" applyBorder="1">
      <alignment/>
      <protection/>
    </xf>
    <xf numFmtId="10" fontId="3" fillId="0" borderId="41" xfId="64" applyNumberFormat="1" applyFont="1" applyBorder="1">
      <alignment/>
      <protection/>
    </xf>
    <xf numFmtId="10" fontId="3" fillId="0" borderId="42" xfId="64" applyNumberFormat="1" applyFont="1" applyBorder="1">
      <alignment/>
      <protection/>
    </xf>
    <xf numFmtId="3" fontId="3" fillId="0" borderId="74" xfId="64" applyNumberFormat="1" applyFont="1" applyBorder="1">
      <alignment/>
      <protection/>
    </xf>
    <xf numFmtId="0" fontId="3" fillId="0" borderId="76" xfId="64" applyNumberFormat="1" applyFont="1" applyBorder="1">
      <alignment/>
      <protection/>
    </xf>
    <xf numFmtId="0" fontId="28" fillId="0" borderId="0" xfId="64" applyFont="1">
      <alignment/>
      <protection/>
    </xf>
    <xf numFmtId="10" fontId="28" fillId="37" borderId="92" xfId="64" applyNumberFormat="1" applyFont="1" applyFill="1" applyBorder="1" applyAlignment="1">
      <alignment vertical="center"/>
      <protection/>
    </xf>
    <xf numFmtId="3" fontId="28" fillId="37" borderId="93" xfId="64" applyNumberFormat="1" applyFont="1" applyFill="1" applyBorder="1" applyAlignment="1">
      <alignment vertical="center"/>
      <protection/>
    </xf>
    <xf numFmtId="10" fontId="28" fillId="37" borderId="94" xfId="64" applyNumberFormat="1" applyFont="1" applyFill="1" applyBorder="1" applyAlignment="1">
      <alignment vertical="center"/>
      <protection/>
    </xf>
    <xf numFmtId="3" fontId="28" fillId="37" borderId="95" xfId="64" applyNumberFormat="1" applyFont="1" applyFill="1" applyBorder="1" applyAlignment="1">
      <alignment vertical="center"/>
      <protection/>
    </xf>
    <xf numFmtId="10" fontId="28" fillId="37" borderId="96" xfId="64" applyNumberFormat="1" applyFont="1" applyFill="1" applyBorder="1" applyAlignment="1">
      <alignment vertical="center"/>
      <protection/>
    </xf>
    <xf numFmtId="3" fontId="28" fillId="37" borderId="97" xfId="64" applyNumberFormat="1" applyFont="1" applyFill="1" applyBorder="1" applyAlignment="1">
      <alignment vertical="center"/>
      <protection/>
    </xf>
    <xf numFmtId="0" fontId="28" fillId="37" borderId="98" xfId="64" applyNumberFormat="1" applyFont="1" applyFill="1" applyBorder="1" applyAlignment="1">
      <alignment vertical="center"/>
      <protection/>
    </xf>
    <xf numFmtId="1" fontId="3" fillId="0" borderId="0" xfId="64" applyNumberFormat="1" applyFont="1" applyAlignment="1">
      <alignment horizontal="center" vertical="center" wrapText="1"/>
      <protection/>
    </xf>
    <xf numFmtId="0" fontId="3" fillId="0" borderId="0" xfId="64" applyFont="1" applyAlignment="1">
      <alignment vertical="center"/>
      <protection/>
    </xf>
    <xf numFmtId="0" fontId="29" fillId="0" borderId="0" xfId="64" applyFont="1">
      <alignment/>
      <protection/>
    </xf>
    <xf numFmtId="10" fontId="32" fillId="37" borderId="99" xfId="64" applyNumberFormat="1" applyFont="1" applyFill="1" applyBorder="1">
      <alignment/>
      <protection/>
    </xf>
    <xf numFmtId="3" fontId="29" fillId="37" borderId="100" xfId="64" applyNumberFormat="1" applyFont="1" applyFill="1" applyBorder="1" applyAlignment="1">
      <alignment vertical="center"/>
      <protection/>
    </xf>
    <xf numFmtId="165" fontId="29" fillId="37" borderId="101" xfId="64" applyNumberFormat="1" applyFont="1" applyFill="1" applyBorder="1" applyAlignment="1">
      <alignment vertical="center"/>
      <protection/>
    </xf>
    <xf numFmtId="3" fontId="29" fillId="37" borderId="102" xfId="64" applyNumberFormat="1" applyFont="1" applyFill="1" applyBorder="1" applyAlignment="1">
      <alignment vertical="center"/>
      <protection/>
    </xf>
    <xf numFmtId="10" fontId="32" fillId="37" borderId="101" xfId="64" applyNumberFormat="1" applyFont="1" applyFill="1" applyBorder="1">
      <alignment/>
      <protection/>
    </xf>
    <xf numFmtId="3" fontId="29" fillId="37" borderId="103" xfId="64" applyNumberFormat="1" applyFont="1" applyFill="1" applyBorder="1" applyAlignment="1">
      <alignment vertical="center"/>
      <protection/>
    </xf>
    <xf numFmtId="0" fontId="29" fillId="37" borderId="104" xfId="64" applyNumberFormat="1" applyFont="1" applyFill="1" applyBorder="1" applyAlignment="1">
      <alignment vertical="center"/>
      <protection/>
    </xf>
    <xf numFmtId="0" fontId="5" fillId="0" borderId="0" xfId="57" applyFont="1" applyFill="1">
      <alignment/>
      <protection/>
    </xf>
    <xf numFmtId="10" fontId="12" fillId="38" borderId="105" xfId="57" applyNumberFormat="1" applyFont="1" applyFill="1" applyBorder="1" applyAlignment="1">
      <alignment horizontal="right"/>
      <protection/>
    </xf>
    <xf numFmtId="3" fontId="12" fillId="38" borderId="106" xfId="57" applyNumberFormat="1" applyFont="1" applyFill="1" applyBorder="1">
      <alignment/>
      <protection/>
    </xf>
    <xf numFmtId="3" fontId="12" fillId="38" borderId="107" xfId="57" applyNumberFormat="1" applyFont="1" applyFill="1" applyBorder="1">
      <alignment/>
      <protection/>
    </xf>
    <xf numFmtId="3" fontId="12" fillId="38" borderId="108" xfId="57" applyNumberFormat="1" applyFont="1" applyFill="1" applyBorder="1">
      <alignment/>
      <protection/>
    </xf>
    <xf numFmtId="10" fontId="12" fillId="38" borderId="109" xfId="57" applyNumberFormat="1" applyFont="1" applyFill="1" applyBorder="1">
      <alignment/>
      <protection/>
    </xf>
    <xf numFmtId="10" fontId="12" fillId="38" borderId="109" xfId="57" applyNumberFormat="1" applyFont="1" applyFill="1" applyBorder="1" applyAlignment="1">
      <alignment horizontal="right"/>
      <protection/>
    </xf>
    <xf numFmtId="0" fontId="12" fillId="38" borderId="110" xfId="57" applyFont="1" applyFill="1" applyBorder="1">
      <alignment/>
      <protection/>
    </xf>
    <xf numFmtId="10" fontId="3" fillId="0" borderId="111" xfId="57" applyNumberFormat="1" applyFont="1" applyFill="1" applyBorder="1" applyAlignment="1">
      <alignment horizontal="right"/>
      <protection/>
    </xf>
    <xf numFmtId="3" fontId="3" fillId="0" borderId="66" xfId="57" applyNumberFormat="1" applyFont="1" applyFill="1" applyBorder="1">
      <alignment/>
      <protection/>
    </xf>
    <xf numFmtId="3" fontId="3" fillId="0" borderId="65" xfId="57" applyNumberFormat="1" applyFont="1" applyFill="1" applyBorder="1">
      <alignment/>
      <protection/>
    </xf>
    <xf numFmtId="3" fontId="3" fillId="0" borderId="112" xfId="57" applyNumberFormat="1" applyFont="1" applyFill="1" applyBorder="1">
      <alignment/>
      <protection/>
    </xf>
    <xf numFmtId="10" fontId="3" fillId="0" borderId="113" xfId="57" applyNumberFormat="1" applyFont="1" applyFill="1" applyBorder="1">
      <alignment/>
      <protection/>
    </xf>
    <xf numFmtId="3" fontId="3" fillId="0" borderId="69" xfId="57" applyNumberFormat="1" applyFont="1" applyFill="1" applyBorder="1">
      <alignment/>
      <protection/>
    </xf>
    <xf numFmtId="10" fontId="3" fillId="0" borderId="113" xfId="57" applyNumberFormat="1" applyFont="1" applyFill="1" applyBorder="1" applyAlignment="1">
      <alignment horizontal="right"/>
      <protection/>
    </xf>
    <xf numFmtId="0" fontId="3" fillId="0" borderId="70" xfId="57" applyFont="1" applyFill="1" applyBorder="1">
      <alignment/>
      <protection/>
    </xf>
    <xf numFmtId="0" fontId="12" fillId="0" borderId="0" xfId="57" applyFont="1" applyFill="1" applyAlignment="1">
      <alignment vertical="center"/>
      <protection/>
    </xf>
    <xf numFmtId="10" fontId="12" fillId="38" borderId="114" xfId="57" applyNumberFormat="1" applyFont="1" applyFill="1" applyBorder="1" applyAlignment="1">
      <alignment horizontal="right" vertical="center"/>
      <protection/>
    </xf>
    <xf numFmtId="3" fontId="12" fillId="38" borderId="115" xfId="57" applyNumberFormat="1" applyFont="1" applyFill="1" applyBorder="1" applyAlignment="1">
      <alignment vertical="center"/>
      <protection/>
    </xf>
    <xf numFmtId="3" fontId="12" fillId="38" borderId="116" xfId="57" applyNumberFormat="1" applyFont="1" applyFill="1" applyBorder="1" applyAlignment="1">
      <alignment vertical="center"/>
      <protection/>
    </xf>
    <xf numFmtId="3" fontId="12" fillId="38" borderId="117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horizontal="right" vertical="center"/>
      <protection/>
    </xf>
    <xf numFmtId="0" fontId="12" fillId="38" borderId="119" xfId="57" applyFont="1" applyFill="1" applyBorder="1" applyAlignment="1">
      <alignment vertical="center"/>
      <protection/>
    </xf>
    <xf numFmtId="10" fontId="3" fillId="0" borderId="91" xfId="57" applyNumberFormat="1" applyFont="1" applyFill="1" applyBorder="1" applyAlignment="1">
      <alignment horizontal="right"/>
      <protection/>
    </xf>
    <xf numFmtId="3" fontId="3" fillId="0" borderId="44" xfId="57" applyNumberFormat="1" applyFont="1" applyFill="1" applyBorder="1">
      <alignment/>
      <protection/>
    </xf>
    <xf numFmtId="3" fontId="3" fillId="0" borderId="73" xfId="57" applyNumberFormat="1" applyFont="1" applyFill="1" applyBorder="1">
      <alignment/>
      <protection/>
    </xf>
    <xf numFmtId="3" fontId="3" fillId="0" borderId="43" xfId="57" applyNumberFormat="1" applyFont="1" applyFill="1" applyBorder="1">
      <alignment/>
      <protection/>
    </xf>
    <xf numFmtId="10" fontId="3" fillId="0" borderId="41" xfId="57" applyNumberFormat="1" applyFont="1" applyFill="1" applyBorder="1">
      <alignment/>
      <protection/>
    </xf>
    <xf numFmtId="10" fontId="3" fillId="0" borderId="41" xfId="57" applyNumberFormat="1" applyFont="1" applyFill="1" applyBorder="1" applyAlignment="1">
      <alignment horizontal="right"/>
      <protection/>
    </xf>
    <xf numFmtId="0" fontId="3" fillId="0" borderId="76" xfId="57" applyFont="1" applyFill="1" applyBorder="1">
      <alignment/>
      <protection/>
    </xf>
    <xf numFmtId="3" fontId="3" fillId="0" borderId="42" xfId="57" applyNumberFormat="1" applyFont="1" applyFill="1" applyBorder="1">
      <alignment/>
      <protection/>
    </xf>
    <xf numFmtId="10" fontId="3" fillId="0" borderId="120" xfId="57" applyNumberFormat="1" applyFont="1" applyFill="1" applyBorder="1" applyAlignment="1">
      <alignment horizontal="right"/>
      <protection/>
    </xf>
    <xf numFmtId="3" fontId="3" fillId="0" borderId="121" xfId="57" applyNumberFormat="1" applyFont="1" applyFill="1" applyBorder="1">
      <alignment/>
      <protection/>
    </xf>
    <xf numFmtId="3" fontId="3" fillId="0" borderId="122" xfId="57" applyNumberFormat="1" applyFont="1" applyFill="1" applyBorder="1">
      <alignment/>
      <protection/>
    </xf>
    <xf numFmtId="3" fontId="3" fillId="0" borderId="123" xfId="57" applyNumberFormat="1" applyFont="1" applyFill="1" applyBorder="1">
      <alignment/>
      <protection/>
    </xf>
    <xf numFmtId="10" fontId="3" fillId="0" borderId="124" xfId="57" applyNumberFormat="1" applyFont="1" applyFill="1" applyBorder="1">
      <alignment/>
      <protection/>
    </xf>
    <xf numFmtId="10" fontId="3" fillId="0" borderId="124" xfId="57" applyNumberFormat="1" applyFont="1" applyFill="1" applyBorder="1" applyAlignment="1">
      <alignment horizontal="right"/>
      <protection/>
    </xf>
    <xf numFmtId="0" fontId="3" fillId="0" borderId="125" xfId="57" applyFont="1" applyFill="1" applyBorder="1">
      <alignment/>
      <protection/>
    </xf>
    <xf numFmtId="0" fontId="28" fillId="0" borderId="0" xfId="57" applyFont="1" applyFill="1" applyAlignment="1">
      <alignment vertical="center"/>
      <protection/>
    </xf>
    <xf numFmtId="10" fontId="28" fillId="36" borderId="126" xfId="57" applyNumberFormat="1" applyFont="1" applyFill="1" applyBorder="1" applyAlignment="1">
      <alignment horizontal="right" vertical="center"/>
      <protection/>
    </xf>
    <xf numFmtId="3" fontId="28" fillId="36" borderId="127" xfId="57" applyNumberFormat="1" applyFont="1" applyFill="1" applyBorder="1" applyAlignment="1">
      <alignment vertical="center"/>
      <protection/>
    </xf>
    <xf numFmtId="3" fontId="28" fillId="36" borderId="128" xfId="57" applyNumberFormat="1" applyFont="1" applyFill="1" applyBorder="1" applyAlignment="1">
      <alignment vertical="center"/>
      <protection/>
    </xf>
    <xf numFmtId="3" fontId="28" fillId="36" borderId="129" xfId="57" applyNumberFormat="1" applyFont="1" applyFill="1" applyBorder="1" applyAlignment="1">
      <alignment vertical="center"/>
      <protection/>
    </xf>
    <xf numFmtId="9" fontId="28" fillId="36" borderId="130" xfId="57" applyNumberFormat="1" applyFont="1" applyFill="1" applyBorder="1" applyAlignment="1">
      <alignment vertical="center"/>
      <protection/>
    </xf>
    <xf numFmtId="0" fontId="28" fillId="36" borderId="131" xfId="57" applyNumberFormat="1" applyFont="1" applyFill="1" applyBorder="1" applyAlignment="1">
      <alignment vertical="center"/>
      <protection/>
    </xf>
    <xf numFmtId="1" fontId="3" fillId="0" borderId="0" xfId="57" applyNumberFormat="1" applyFont="1" applyFill="1" applyAlignment="1">
      <alignment horizontal="center" vertical="center" wrapText="1"/>
      <protection/>
    </xf>
    <xf numFmtId="49" fontId="12" fillId="35" borderId="57" xfId="57" applyNumberFormat="1" applyFont="1" applyFill="1" applyBorder="1" applyAlignment="1">
      <alignment horizontal="center" vertical="center" wrapText="1"/>
      <protection/>
    </xf>
    <xf numFmtId="49" fontId="12" fillId="35" borderId="58" xfId="57" applyNumberFormat="1" applyFont="1" applyFill="1" applyBorder="1" applyAlignment="1">
      <alignment horizontal="center" vertical="center" wrapText="1"/>
      <protection/>
    </xf>
    <xf numFmtId="49" fontId="12" fillId="35" borderId="61" xfId="57" applyNumberFormat="1" applyFont="1" applyFill="1" applyBorder="1" applyAlignment="1">
      <alignment horizontal="center" vertical="center" wrapText="1"/>
      <protection/>
    </xf>
    <xf numFmtId="0" fontId="14" fillId="0" borderId="0" xfId="57" applyFont="1" applyFill="1">
      <alignment/>
      <protection/>
    </xf>
    <xf numFmtId="10" fontId="6" fillId="38" borderId="105" xfId="57" applyNumberFormat="1" applyFont="1" applyFill="1" applyBorder="1" applyAlignment="1">
      <alignment horizontal="right"/>
      <protection/>
    </xf>
    <xf numFmtId="3" fontId="6" fillId="38" borderId="132" xfId="57" applyNumberFormat="1" applyFont="1" applyFill="1" applyBorder="1">
      <alignment/>
      <protection/>
    </xf>
    <xf numFmtId="3" fontId="6" fillId="38" borderId="133" xfId="57" applyNumberFormat="1" applyFont="1" applyFill="1" applyBorder="1">
      <alignment/>
      <protection/>
    </xf>
    <xf numFmtId="3" fontId="6" fillId="38" borderId="106" xfId="57" applyNumberFormat="1" applyFont="1" applyFill="1" applyBorder="1">
      <alignment/>
      <protection/>
    </xf>
    <xf numFmtId="3" fontId="6" fillId="38" borderId="107" xfId="57" applyNumberFormat="1" applyFont="1" applyFill="1" applyBorder="1">
      <alignment/>
      <protection/>
    </xf>
    <xf numFmtId="3" fontId="6" fillId="38" borderId="108" xfId="57" applyNumberFormat="1" applyFont="1" applyFill="1" applyBorder="1">
      <alignment/>
      <protection/>
    </xf>
    <xf numFmtId="10" fontId="6" fillId="38" borderId="109" xfId="57" applyNumberFormat="1" applyFont="1" applyFill="1" applyBorder="1">
      <alignment/>
      <protection/>
    </xf>
    <xf numFmtId="10" fontId="6" fillId="38" borderId="109" xfId="57" applyNumberFormat="1" applyFont="1" applyFill="1" applyBorder="1" applyAlignment="1">
      <alignment horizontal="right"/>
      <protection/>
    </xf>
    <xf numFmtId="0" fontId="6" fillId="38" borderId="110" xfId="57" applyFont="1" applyFill="1" applyBorder="1">
      <alignment/>
      <protection/>
    </xf>
    <xf numFmtId="3" fontId="3" fillId="0" borderId="67" xfId="57" applyNumberFormat="1" applyFont="1" applyFill="1" applyBorder="1">
      <alignment/>
      <protection/>
    </xf>
    <xf numFmtId="3" fontId="3" fillId="0" borderId="134" xfId="57" applyNumberFormat="1" applyFont="1" applyFill="1" applyBorder="1">
      <alignment/>
      <protection/>
    </xf>
    <xf numFmtId="10" fontId="6" fillId="0" borderId="113" xfId="57" applyNumberFormat="1" applyFont="1" applyFill="1" applyBorder="1" applyAlignment="1">
      <alignment horizontal="right"/>
      <protection/>
    </xf>
    <xf numFmtId="0" fontId="12" fillId="0" borderId="0" xfId="57" applyFont="1" applyFill="1">
      <alignment/>
      <protection/>
    </xf>
    <xf numFmtId="10" fontId="6" fillId="38" borderId="114" xfId="57" applyNumberFormat="1" applyFont="1" applyFill="1" applyBorder="1" applyAlignment="1">
      <alignment horizontal="right"/>
      <protection/>
    </xf>
    <xf numFmtId="3" fontId="6" fillId="38" borderId="135" xfId="57" applyNumberFormat="1" applyFont="1" applyFill="1" applyBorder="1">
      <alignment/>
      <protection/>
    </xf>
    <xf numFmtId="3" fontId="6" fillId="38" borderId="136" xfId="57" applyNumberFormat="1" applyFont="1" applyFill="1" applyBorder="1">
      <alignment/>
      <protection/>
    </xf>
    <xf numFmtId="3" fontId="6" fillId="38" borderId="115" xfId="57" applyNumberFormat="1" applyFont="1" applyFill="1" applyBorder="1">
      <alignment/>
      <protection/>
    </xf>
    <xf numFmtId="3" fontId="6" fillId="38" borderId="116" xfId="57" applyNumberFormat="1" applyFont="1" applyFill="1" applyBorder="1">
      <alignment/>
      <protection/>
    </xf>
    <xf numFmtId="3" fontId="6" fillId="38" borderId="117" xfId="57" applyNumberFormat="1" applyFont="1" applyFill="1" applyBorder="1">
      <alignment/>
      <protection/>
    </xf>
    <xf numFmtId="10" fontId="6" fillId="38" borderId="118" xfId="57" applyNumberFormat="1" applyFont="1" applyFill="1" applyBorder="1">
      <alignment/>
      <protection/>
    </xf>
    <xf numFmtId="10" fontId="6" fillId="38" borderId="118" xfId="57" applyNumberFormat="1" applyFont="1" applyFill="1" applyBorder="1" applyAlignment="1">
      <alignment horizontal="right"/>
      <protection/>
    </xf>
    <xf numFmtId="0" fontId="6" fillId="38" borderId="119" xfId="57" applyFont="1" applyFill="1" applyBorder="1">
      <alignment/>
      <protection/>
    </xf>
    <xf numFmtId="3" fontId="3" fillId="0" borderId="137" xfId="57" applyNumberFormat="1" applyFont="1" applyFill="1" applyBorder="1">
      <alignment/>
      <protection/>
    </xf>
    <xf numFmtId="3" fontId="3" fillId="0" borderId="74" xfId="57" applyNumberFormat="1" applyFont="1" applyFill="1" applyBorder="1">
      <alignment/>
      <protection/>
    </xf>
    <xf numFmtId="10" fontId="6" fillId="0" borderId="41" xfId="57" applyNumberFormat="1" applyFont="1" applyFill="1" applyBorder="1" applyAlignment="1">
      <alignment horizontal="right"/>
      <protection/>
    </xf>
    <xf numFmtId="3" fontId="3" fillId="0" borderId="138" xfId="57" applyNumberFormat="1" applyFont="1" applyFill="1" applyBorder="1">
      <alignment/>
      <protection/>
    </xf>
    <xf numFmtId="3" fontId="3" fillId="0" borderId="139" xfId="57" applyNumberFormat="1" applyFont="1" applyFill="1" applyBorder="1">
      <alignment/>
      <protection/>
    </xf>
    <xf numFmtId="3" fontId="3" fillId="0" borderId="140" xfId="57" applyNumberFormat="1" applyFont="1" applyFill="1" applyBorder="1">
      <alignment/>
      <protection/>
    </xf>
    <xf numFmtId="10" fontId="6" fillId="0" borderId="124" xfId="57" applyNumberFormat="1" applyFont="1" applyFill="1" applyBorder="1" applyAlignment="1">
      <alignment horizontal="right"/>
      <protection/>
    </xf>
    <xf numFmtId="10" fontId="29" fillId="8" borderId="126" xfId="57" applyNumberFormat="1" applyFont="1" applyFill="1" applyBorder="1" applyAlignment="1">
      <alignment horizontal="right" vertical="center"/>
      <protection/>
    </xf>
    <xf numFmtId="3" fontId="29" fillId="8" borderId="141" xfId="57" applyNumberFormat="1" applyFont="1" applyFill="1" applyBorder="1" applyAlignment="1">
      <alignment vertical="center"/>
      <protection/>
    </xf>
    <xf numFmtId="3" fontId="29" fillId="8" borderId="142" xfId="57" applyNumberFormat="1" applyFont="1" applyFill="1" applyBorder="1" applyAlignment="1">
      <alignment vertical="center"/>
      <protection/>
    </xf>
    <xf numFmtId="3" fontId="29" fillId="8" borderId="143" xfId="57" applyNumberFormat="1" applyFont="1" applyFill="1" applyBorder="1" applyAlignment="1">
      <alignment vertical="center"/>
      <protection/>
    </xf>
    <xf numFmtId="3" fontId="29" fillId="8" borderId="0" xfId="57" applyNumberFormat="1" applyFont="1" applyFill="1" applyBorder="1" applyAlignment="1">
      <alignment vertical="center"/>
      <protection/>
    </xf>
    <xf numFmtId="3" fontId="29" fillId="8" borderId="144" xfId="57" applyNumberFormat="1" applyFont="1" applyFill="1" applyBorder="1" applyAlignment="1">
      <alignment vertical="center"/>
      <protection/>
    </xf>
    <xf numFmtId="10" fontId="29" fillId="8" borderId="145" xfId="57" applyNumberFormat="1" applyFont="1" applyFill="1" applyBorder="1" applyAlignment="1">
      <alignment vertical="center"/>
      <protection/>
    </xf>
    <xf numFmtId="10" fontId="29" fillId="8" borderId="145" xfId="57" applyNumberFormat="1" applyFont="1" applyFill="1" applyBorder="1" applyAlignment="1">
      <alignment horizontal="right" vertical="center"/>
      <protection/>
    </xf>
    <xf numFmtId="0" fontId="29" fillId="8" borderId="146" xfId="57" applyNumberFormat="1" applyFont="1" applyFill="1" applyBorder="1" applyAlignment="1">
      <alignment vertical="center"/>
      <protection/>
    </xf>
    <xf numFmtId="0" fontId="29" fillId="37" borderId="146" xfId="57" applyNumberFormat="1" applyFont="1" applyFill="1" applyBorder="1" applyAlignment="1">
      <alignment vertical="center"/>
      <protection/>
    </xf>
    <xf numFmtId="3" fontId="12" fillId="38" borderId="136" xfId="57" applyNumberFormat="1" applyFont="1" applyFill="1" applyBorder="1" applyAlignment="1">
      <alignment vertical="center"/>
      <protection/>
    </xf>
    <xf numFmtId="10" fontId="12" fillId="38" borderId="91" xfId="57" applyNumberFormat="1" applyFont="1" applyFill="1" applyBorder="1" applyAlignment="1">
      <alignment horizontal="right" vertical="center"/>
      <protection/>
    </xf>
    <xf numFmtId="3" fontId="12" fillId="38" borderId="73" xfId="57" applyNumberFormat="1" applyFont="1" applyFill="1" applyBorder="1" applyAlignment="1">
      <alignment vertical="center"/>
      <protection/>
    </xf>
    <xf numFmtId="3" fontId="12" fillId="38" borderId="44" xfId="57" applyNumberFormat="1" applyFont="1" applyFill="1" applyBorder="1" applyAlignment="1">
      <alignment vertical="center"/>
      <protection/>
    </xf>
    <xf numFmtId="3" fontId="12" fillId="38" borderId="43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horizontal="right" vertical="center"/>
      <protection/>
    </xf>
    <xf numFmtId="0" fontId="12" fillId="38" borderId="76" xfId="57" applyFont="1" applyFill="1" applyBorder="1" applyAlignment="1">
      <alignment vertical="center"/>
      <protection/>
    </xf>
    <xf numFmtId="10" fontId="28" fillId="36" borderId="147" xfId="57" applyNumberFormat="1" applyFont="1" applyFill="1" applyBorder="1" applyAlignment="1">
      <alignment horizontal="right" vertical="center"/>
      <protection/>
    </xf>
    <xf numFmtId="3" fontId="28" fillId="36" borderId="80" xfId="57" applyNumberFormat="1" applyFont="1" applyFill="1" applyBorder="1" applyAlignment="1">
      <alignment vertical="center"/>
      <protection/>
    </xf>
    <xf numFmtId="3" fontId="28" fillId="36" borderId="79" xfId="57" applyNumberFormat="1" applyFont="1" applyFill="1" applyBorder="1" applyAlignment="1">
      <alignment vertical="center"/>
      <protection/>
    </xf>
    <xf numFmtId="3" fontId="28" fillId="36" borderId="84" xfId="57" applyNumberFormat="1" applyFont="1" applyFill="1" applyBorder="1" applyAlignment="1">
      <alignment vertical="center"/>
      <protection/>
    </xf>
    <xf numFmtId="165" fontId="28" fillId="36" borderId="148" xfId="57" applyNumberFormat="1" applyFont="1" applyFill="1" applyBorder="1" applyAlignment="1">
      <alignment vertical="center"/>
      <protection/>
    </xf>
    <xf numFmtId="0" fontId="28" fillId="36" borderId="85" xfId="57" applyNumberFormat="1" applyFont="1" applyFill="1" applyBorder="1" applyAlignment="1">
      <alignment vertical="center"/>
      <protection/>
    </xf>
    <xf numFmtId="10" fontId="29" fillId="36" borderId="126" xfId="57" applyNumberFormat="1" applyFont="1" applyFill="1" applyBorder="1" applyAlignment="1">
      <alignment horizontal="right" vertical="center"/>
      <protection/>
    </xf>
    <xf numFmtId="3" fontId="29" fillId="36" borderId="143" xfId="57" applyNumberFormat="1" applyFont="1" applyFill="1" applyBorder="1" applyAlignment="1">
      <alignment vertical="center"/>
      <protection/>
    </xf>
    <xf numFmtId="3" fontId="29" fillId="36" borderId="142" xfId="57" applyNumberFormat="1" applyFont="1" applyFill="1" applyBorder="1" applyAlignment="1">
      <alignment vertical="center"/>
      <protection/>
    </xf>
    <xf numFmtId="3" fontId="29" fillId="36" borderId="0" xfId="57" applyNumberFormat="1" applyFont="1" applyFill="1" applyBorder="1" applyAlignment="1">
      <alignment vertical="center"/>
      <protection/>
    </xf>
    <xf numFmtId="3" fontId="29" fillId="36" borderId="144" xfId="57" applyNumberFormat="1" applyFont="1" applyFill="1" applyBorder="1" applyAlignment="1">
      <alignment vertical="center"/>
      <protection/>
    </xf>
    <xf numFmtId="0" fontId="29" fillId="36" borderId="146" xfId="57" applyNumberFormat="1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0" fontId="12" fillId="38" borderId="105" xfId="57" applyNumberFormat="1" applyFont="1" applyFill="1" applyBorder="1" applyAlignment="1">
      <alignment horizontal="right" vertical="center"/>
      <protection/>
    </xf>
    <xf numFmtId="3" fontId="12" fillId="38" borderId="106" xfId="57" applyNumberFormat="1" applyFont="1" applyFill="1" applyBorder="1" applyAlignment="1">
      <alignment vertical="center"/>
      <protection/>
    </xf>
    <xf numFmtId="3" fontId="12" fillId="38" borderId="107" xfId="57" applyNumberFormat="1" applyFont="1" applyFill="1" applyBorder="1" applyAlignment="1">
      <alignment vertical="center"/>
      <protection/>
    </xf>
    <xf numFmtId="3" fontId="12" fillId="38" borderId="108" xfId="57" applyNumberFormat="1" applyFont="1" applyFill="1" applyBorder="1" applyAlignment="1">
      <alignment vertical="center"/>
      <protection/>
    </xf>
    <xf numFmtId="10" fontId="12" fillId="38" borderId="109" xfId="57" applyNumberFormat="1" applyFont="1" applyFill="1" applyBorder="1" applyAlignment="1">
      <alignment vertical="center"/>
      <protection/>
    </xf>
    <xf numFmtId="0" fontId="12" fillId="38" borderId="110" xfId="57" applyFont="1" applyFill="1" applyBorder="1" applyAlignment="1">
      <alignment vertical="center"/>
      <protection/>
    </xf>
    <xf numFmtId="165" fontId="29" fillId="36" borderId="145" xfId="57" applyNumberFormat="1" applyFont="1" applyFill="1" applyBorder="1" applyAlignment="1">
      <alignment vertical="center"/>
      <protection/>
    </xf>
    <xf numFmtId="0" fontId="38" fillId="0" borderId="0" xfId="56" applyFont="1" applyFill="1">
      <alignment/>
      <protection/>
    </xf>
    <xf numFmtId="0" fontId="39" fillId="0" borderId="0" xfId="56" applyFont="1" applyFill="1">
      <alignment/>
      <protection/>
    </xf>
    <xf numFmtId="0" fontId="111" fillId="3" borderId="36" xfId="56" applyFont="1" applyFill="1" applyBorder="1">
      <alignment/>
      <protection/>
    </xf>
    <xf numFmtId="0" fontId="112" fillId="3" borderId="35" xfId="56" applyFont="1" applyFill="1" applyBorder="1">
      <alignment/>
      <protection/>
    </xf>
    <xf numFmtId="0" fontId="113" fillId="3" borderId="18" xfId="56" applyFont="1" applyFill="1" applyBorder="1">
      <alignment/>
      <protection/>
    </xf>
    <xf numFmtId="0" fontId="112" fillId="3" borderId="17" xfId="56" applyFont="1" applyFill="1" applyBorder="1">
      <alignment/>
      <protection/>
    </xf>
    <xf numFmtId="0" fontId="114" fillId="3" borderId="18" xfId="56" applyFont="1" applyFill="1" applyBorder="1">
      <alignment/>
      <protection/>
    </xf>
    <xf numFmtId="0" fontId="115" fillId="3" borderId="18" xfId="56" applyFont="1" applyFill="1" applyBorder="1">
      <alignment/>
      <protection/>
    </xf>
    <xf numFmtId="0" fontId="111" fillId="3" borderId="18" xfId="56" applyFont="1" applyFill="1" applyBorder="1">
      <alignment/>
      <protection/>
    </xf>
    <xf numFmtId="0" fontId="111" fillId="3" borderId="149" xfId="56" applyFont="1" applyFill="1" applyBorder="1">
      <alignment/>
      <protection/>
    </xf>
    <xf numFmtId="0" fontId="112" fillId="3" borderId="75" xfId="56" applyFont="1" applyFill="1" applyBorder="1">
      <alignment/>
      <protection/>
    </xf>
    <xf numFmtId="17" fontId="39" fillId="0" borderId="0" xfId="56" applyNumberFormat="1" applyFont="1" applyFill="1">
      <alignment/>
      <protection/>
    </xf>
    <xf numFmtId="0" fontId="39" fillId="39" borderId="14" xfId="56" applyFont="1" applyFill="1" applyBorder="1">
      <alignment/>
      <protection/>
    </xf>
    <xf numFmtId="0" fontId="39" fillId="39" borderId="13" xfId="56" applyFont="1" applyFill="1" applyBorder="1">
      <alignment/>
      <protection/>
    </xf>
    <xf numFmtId="0" fontId="44" fillId="36" borderId="150" xfId="56" applyFont="1" applyFill="1" applyBorder="1">
      <alignment/>
      <protection/>
    </xf>
    <xf numFmtId="0" fontId="45" fillId="36" borderId="151" xfId="45" applyFont="1" applyFill="1" applyBorder="1" applyAlignment="1" applyProtection="1">
      <alignment horizontal="left" indent="1"/>
      <protection/>
    </xf>
    <xf numFmtId="0" fontId="44" fillId="3" borderId="152" xfId="56" applyFont="1" applyFill="1" applyBorder="1">
      <alignment/>
      <protection/>
    </xf>
    <xf numFmtId="0" fontId="45" fillId="3" borderId="111" xfId="45" applyFont="1" applyFill="1" applyBorder="1" applyAlignment="1" applyProtection="1">
      <alignment horizontal="left" indent="1"/>
      <protection/>
    </xf>
    <xf numFmtId="0" fontId="44" fillId="36" borderId="152" xfId="56" applyFont="1" applyFill="1" applyBorder="1">
      <alignment/>
      <protection/>
    </xf>
    <xf numFmtId="0" fontId="45" fillId="36" borderId="111" xfId="45" applyFont="1" applyFill="1" applyBorder="1" applyAlignment="1" applyProtection="1">
      <alignment horizontal="left" indent="1"/>
      <protection/>
    </xf>
    <xf numFmtId="0" fontId="45" fillId="36" borderId="91" xfId="45" applyFont="1" applyFill="1" applyBorder="1" applyAlignment="1" applyProtection="1">
      <alignment horizontal="left" indent="1"/>
      <protection/>
    </xf>
    <xf numFmtId="0" fontId="116" fillId="7" borderId="153" xfId="59" applyFont="1" applyFill="1" applyBorder="1">
      <alignment/>
      <protection/>
    </xf>
    <xf numFmtId="0" fontId="116" fillId="7" borderId="0" xfId="59" applyFont="1" applyFill="1">
      <alignment/>
      <protection/>
    </xf>
    <xf numFmtId="0" fontId="117" fillId="7" borderId="154" xfId="59" applyFont="1" applyFill="1" applyBorder="1" applyAlignment="1">
      <alignment/>
      <protection/>
    </xf>
    <xf numFmtId="0" fontId="118" fillId="7" borderId="141" xfId="59" applyFont="1" applyFill="1" applyBorder="1" applyAlignment="1">
      <alignment/>
      <protection/>
    </xf>
    <xf numFmtId="0" fontId="119" fillId="7" borderId="154" xfId="59" applyFont="1" applyFill="1" applyBorder="1" applyAlignment="1">
      <alignment/>
      <protection/>
    </xf>
    <xf numFmtId="0" fontId="120" fillId="7" borderId="141" xfId="59" applyFont="1" applyFill="1" applyBorder="1" applyAlignment="1">
      <alignment/>
      <protection/>
    </xf>
    <xf numFmtId="37" fontId="121" fillId="7" borderId="0" xfId="61" applyFont="1" applyFill="1">
      <alignment/>
      <protection/>
    </xf>
    <xf numFmtId="37" fontId="122" fillId="7" borderId="0" xfId="61" applyFont="1" applyFill="1">
      <alignment/>
      <protection/>
    </xf>
    <xf numFmtId="37" fontId="123" fillId="7" borderId="0" xfId="61" applyFont="1" applyFill="1" applyAlignment="1">
      <alignment horizontal="left" indent="1"/>
      <protection/>
    </xf>
    <xf numFmtId="37" fontId="124" fillId="7" borderId="0" xfId="61" applyFont="1" applyFill="1">
      <alignment/>
      <protection/>
    </xf>
    <xf numFmtId="37" fontId="3" fillId="0" borderId="18" xfId="60" applyFont="1" applyFill="1" applyBorder="1" applyProtection="1">
      <alignment/>
      <protection/>
    </xf>
    <xf numFmtId="0" fontId="45" fillId="0" borderId="111" xfId="45" applyFont="1" applyFill="1" applyBorder="1" applyAlignment="1" applyProtection="1">
      <alignment horizontal="left" indent="1"/>
      <protection/>
    </xf>
    <xf numFmtId="0" fontId="45" fillId="0" borderId="155" xfId="45" applyFont="1" applyFill="1" applyBorder="1" applyAlignment="1" applyProtection="1">
      <alignment horizontal="left" indent="1"/>
      <protection/>
    </xf>
    <xf numFmtId="0" fontId="29" fillId="36" borderId="79" xfId="57" applyNumberFormat="1" applyFont="1" applyFill="1" applyBorder="1" applyAlignment="1">
      <alignment vertical="center"/>
      <protection/>
    </xf>
    <xf numFmtId="0" fontId="6" fillId="0" borderId="156" xfId="57" applyFont="1" applyFill="1" applyBorder="1">
      <alignment/>
      <protection/>
    </xf>
    <xf numFmtId="0" fontId="6" fillId="0" borderId="157" xfId="57" applyFont="1" applyFill="1" applyBorder="1">
      <alignment/>
      <protection/>
    </xf>
    <xf numFmtId="0" fontId="6" fillId="0" borderId="158" xfId="57" applyFont="1" applyFill="1" applyBorder="1">
      <alignment/>
      <protection/>
    </xf>
    <xf numFmtId="0" fontId="5" fillId="3" borderId="0" xfId="57" applyFont="1" applyFill="1">
      <alignment/>
      <protection/>
    </xf>
    <xf numFmtId="0" fontId="3" fillId="3" borderId="0" xfId="57" applyFont="1" applyFill="1">
      <alignment/>
      <protection/>
    </xf>
    <xf numFmtId="49" fontId="13" fillId="35" borderId="159" xfId="57" applyNumberFormat="1" applyFont="1" applyFill="1" applyBorder="1" applyAlignment="1">
      <alignment horizontal="center" vertical="center" wrapText="1"/>
      <protection/>
    </xf>
    <xf numFmtId="37" fontId="125" fillId="7" borderId="0" xfId="61" applyFont="1" applyFill="1" applyAlignment="1">
      <alignment horizontal="left" indent="1"/>
      <protection/>
    </xf>
    <xf numFmtId="37" fontId="126" fillId="7" borderId="0" xfId="61" applyFont="1" applyFill="1">
      <alignment/>
      <protection/>
    </xf>
    <xf numFmtId="0" fontId="42" fillId="4" borderId="160" xfId="58" applyFont="1" applyFill="1" applyBorder="1">
      <alignment/>
      <protection/>
    </xf>
    <xf numFmtId="0" fontId="43" fillId="4" borderId="161" xfId="45" applyFont="1" applyFill="1" applyBorder="1" applyAlignment="1" applyProtection="1">
      <alignment horizontal="left" indent="1"/>
      <protection/>
    </xf>
    <xf numFmtId="0" fontId="45" fillId="3" borderId="162" xfId="45" applyFont="1" applyFill="1" applyBorder="1" applyAlignment="1" applyProtection="1">
      <alignment horizontal="left" indent="1"/>
      <protection/>
    </xf>
    <xf numFmtId="0" fontId="127" fillId="0" borderId="0" xfId="56" applyFont="1" applyFill="1">
      <alignment/>
      <protection/>
    </xf>
    <xf numFmtId="0" fontId="128" fillId="0" borderId="0" xfId="56" applyFont="1" applyFill="1">
      <alignment/>
      <protection/>
    </xf>
    <xf numFmtId="0" fontId="129" fillId="0" borderId="0" xfId="56" applyFont="1" applyFill="1">
      <alignment/>
      <protection/>
    </xf>
    <xf numFmtId="0" fontId="130" fillId="0" borderId="0" xfId="56" applyFont="1" applyFill="1">
      <alignment/>
      <protection/>
    </xf>
    <xf numFmtId="0" fontId="131" fillId="0" borderId="0" xfId="45" applyFont="1" applyFill="1" applyAlignment="1" applyProtection="1">
      <alignment/>
      <protection/>
    </xf>
    <xf numFmtId="37" fontId="48" fillId="0" borderId="0" xfId="60" applyFont="1">
      <alignment/>
      <protection/>
    </xf>
    <xf numFmtId="10" fontId="14" fillId="38" borderId="114" xfId="57" applyNumberFormat="1" applyFont="1" applyFill="1" applyBorder="1" applyAlignment="1">
      <alignment horizontal="right"/>
      <protection/>
    </xf>
    <xf numFmtId="0" fontId="132" fillId="33" borderId="0" xfId="0" applyFont="1" applyFill="1" applyAlignment="1">
      <alignment vertical="center"/>
    </xf>
    <xf numFmtId="3" fontId="6" fillId="36" borderId="163" xfId="60" applyNumberFormat="1" applyFont="1" applyFill="1" applyBorder="1">
      <alignment/>
      <protection/>
    </xf>
    <xf numFmtId="3" fontId="6" fillId="36" borderId="0" xfId="60" applyNumberFormat="1" applyFont="1" applyFill="1" applyBorder="1">
      <alignment/>
      <protection/>
    </xf>
    <xf numFmtId="3" fontId="6" fillId="36" borderId="25" xfId="60" applyNumberFormat="1" applyFont="1" applyFill="1" applyBorder="1">
      <alignment/>
      <protection/>
    </xf>
    <xf numFmtId="37" fontId="6" fillId="36" borderId="25" xfId="60" applyFont="1" applyFill="1" applyBorder="1" applyAlignment="1" applyProtection="1">
      <alignment horizontal="right"/>
      <protection/>
    </xf>
    <xf numFmtId="3" fontId="6" fillId="36" borderId="0" xfId="60" applyNumberFormat="1" applyFont="1" applyFill="1" applyBorder="1" applyAlignment="1">
      <alignment horizontal="right"/>
      <protection/>
    </xf>
    <xf numFmtId="3" fontId="6" fillId="36" borderId="20" xfId="60" applyNumberFormat="1" applyFont="1" applyFill="1" applyBorder="1" applyAlignment="1">
      <alignment horizontal="right"/>
      <protection/>
    </xf>
    <xf numFmtId="37" fontId="3" fillId="36" borderId="25" xfId="60" applyFont="1" applyFill="1" applyBorder="1" applyAlignment="1" applyProtection="1">
      <alignment horizontal="right"/>
      <protection/>
    </xf>
    <xf numFmtId="2" fontId="6" fillId="36" borderId="20" xfId="60" applyNumberFormat="1" applyFont="1" applyFill="1" applyBorder="1" applyProtection="1">
      <alignment/>
      <protection/>
    </xf>
    <xf numFmtId="2" fontId="6" fillId="36" borderId="0" xfId="60" applyNumberFormat="1" applyFont="1" applyFill="1" applyBorder="1" applyProtection="1">
      <alignment/>
      <protection/>
    </xf>
    <xf numFmtId="2" fontId="6" fillId="36" borderId="11" xfId="60" applyNumberFormat="1" applyFont="1" applyFill="1" applyBorder="1" applyAlignment="1" applyProtection="1">
      <alignment horizontal="center"/>
      <protection/>
    </xf>
    <xf numFmtId="37" fontId="133" fillId="0" borderId="0" xfId="60" applyFont="1">
      <alignment/>
      <protection/>
    </xf>
    <xf numFmtId="10" fontId="29" fillId="36" borderId="154" xfId="57" applyNumberFormat="1" applyFont="1" applyFill="1" applyBorder="1" applyAlignment="1">
      <alignment horizontal="right" vertical="center"/>
      <protection/>
    </xf>
    <xf numFmtId="10" fontId="12" fillId="38" borderId="116" xfId="57" applyNumberFormat="1" applyFont="1" applyFill="1" applyBorder="1" applyAlignment="1">
      <alignment horizontal="right" vertical="center"/>
      <protection/>
    </xf>
    <xf numFmtId="10" fontId="3" fillId="0" borderId="65" xfId="57" applyNumberFormat="1" applyFont="1" applyFill="1" applyBorder="1" applyAlignment="1">
      <alignment horizontal="right"/>
      <protection/>
    </xf>
    <xf numFmtId="10" fontId="3" fillId="0" borderId="44" xfId="57" applyNumberFormat="1" applyFont="1" applyFill="1" applyBorder="1" applyAlignment="1">
      <alignment horizontal="right"/>
      <protection/>
    </xf>
    <xf numFmtId="10" fontId="12" fillId="38" borderId="107" xfId="57" applyNumberFormat="1" applyFont="1" applyFill="1" applyBorder="1" applyAlignment="1">
      <alignment horizontal="right" vertical="center"/>
      <protection/>
    </xf>
    <xf numFmtId="3" fontId="29" fillId="36" borderId="164" xfId="57" applyNumberFormat="1" applyFont="1" applyFill="1" applyBorder="1" applyAlignment="1">
      <alignment vertical="center"/>
      <protection/>
    </xf>
    <xf numFmtId="3" fontId="12" fillId="38" borderId="165" xfId="57" applyNumberFormat="1" applyFont="1" applyFill="1" applyBorder="1" applyAlignment="1">
      <alignment vertical="center"/>
      <protection/>
    </xf>
    <xf numFmtId="3" fontId="3" fillId="0" borderId="152" xfId="57" applyNumberFormat="1" applyFont="1" applyFill="1" applyBorder="1">
      <alignment/>
      <protection/>
    </xf>
    <xf numFmtId="3" fontId="3" fillId="0" borderId="166" xfId="57" applyNumberFormat="1" applyFont="1" applyFill="1" applyBorder="1">
      <alignment/>
      <protection/>
    </xf>
    <xf numFmtId="3" fontId="12" fillId="38" borderId="33" xfId="57" applyNumberFormat="1" applyFont="1" applyFill="1" applyBorder="1" applyAlignment="1">
      <alignment vertical="center"/>
      <protection/>
    </xf>
    <xf numFmtId="37" fontId="134" fillId="0" borderId="0" xfId="60" applyFont="1">
      <alignment/>
      <protection/>
    </xf>
    <xf numFmtId="37" fontId="13" fillId="35" borderId="105" xfId="60" applyFont="1" applyFill="1" applyBorder="1" applyAlignment="1" applyProtection="1">
      <alignment horizontal="center"/>
      <protection/>
    </xf>
    <xf numFmtId="37" fontId="3" fillId="0" borderId="126" xfId="60" applyFont="1" applyFill="1" applyBorder="1" applyProtection="1">
      <alignment/>
      <protection/>
    </xf>
    <xf numFmtId="37" fontId="3" fillId="0" borderId="167" xfId="60" applyFont="1" applyFill="1" applyBorder="1" applyProtection="1">
      <alignment/>
      <protection/>
    </xf>
    <xf numFmtId="3" fontId="3" fillId="0" borderId="126" xfId="60" applyNumberFormat="1" applyFont="1" applyFill="1" applyBorder="1" applyAlignment="1">
      <alignment horizontal="right"/>
      <protection/>
    </xf>
    <xf numFmtId="3" fontId="3" fillId="0" borderId="168" xfId="60" applyNumberFormat="1" applyFont="1" applyFill="1" applyBorder="1" applyAlignment="1">
      <alignment horizontal="right"/>
      <protection/>
    </xf>
    <xf numFmtId="2" fontId="6" fillId="0" borderId="168" xfId="60" applyNumberFormat="1" applyFont="1" applyFill="1" applyBorder="1" applyAlignment="1" applyProtection="1">
      <alignment horizontal="right" indent="1"/>
      <protection/>
    </xf>
    <xf numFmtId="2" fontId="6" fillId="0" borderId="126" xfId="60" applyNumberFormat="1" applyFont="1" applyFill="1" applyBorder="1" applyAlignment="1" applyProtection="1">
      <alignment horizontal="right" indent="1"/>
      <protection/>
    </xf>
    <xf numFmtId="2" fontId="6" fillId="0" borderId="86" xfId="60" applyNumberFormat="1" applyFont="1" applyFill="1" applyBorder="1" applyAlignment="1" applyProtection="1">
      <alignment horizontal="center"/>
      <protection/>
    </xf>
    <xf numFmtId="37" fontId="135" fillId="0" borderId="0" xfId="60" applyFont="1">
      <alignment/>
      <protection/>
    </xf>
    <xf numFmtId="165" fontId="29" fillId="36" borderId="154" xfId="57" applyNumberFormat="1" applyFont="1" applyFill="1" applyBorder="1" applyAlignment="1">
      <alignment vertical="center"/>
      <protection/>
    </xf>
    <xf numFmtId="10" fontId="12" fillId="38" borderId="116" xfId="57" applyNumberFormat="1" applyFont="1" applyFill="1" applyBorder="1" applyAlignment="1">
      <alignment vertical="center"/>
      <protection/>
    </xf>
    <xf numFmtId="10" fontId="3" fillId="0" borderId="65" xfId="57" applyNumberFormat="1" applyFont="1" applyFill="1" applyBorder="1">
      <alignment/>
      <protection/>
    </xf>
    <xf numFmtId="10" fontId="3" fillId="0" borderId="44" xfId="57" applyNumberFormat="1" applyFont="1" applyFill="1" applyBorder="1">
      <alignment/>
      <protection/>
    </xf>
    <xf numFmtId="10" fontId="12" fillId="38" borderId="107" xfId="57" applyNumberFormat="1" applyFont="1" applyFill="1" applyBorder="1" applyAlignment="1">
      <alignment vertical="center"/>
      <protection/>
    </xf>
    <xf numFmtId="37" fontId="6" fillId="14" borderId="30" xfId="60" applyFont="1" applyFill="1" applyBorder="1" applyProtection="1">
      <alignment/>
      <protection/>
    </xf>
    <xf numFmtId="37" fontId="6" fillId="14" borderId="15" xfId="60" applyFont="1" applyFill="1" applyBorder="1" applyProtection="1">
      <alignment/>
      <protection/>
    </xf>
    <xf numFmtId="37" fontId="6" fillId="14" borderId="24" xfId="60" applyFont="1" applyFill="1" applyBorder="1" applyProtection="1">
      <alignment/>
      <protection/>
    </xf>
    <xf numFmtId="3" fontId="6" fillId="14" borderId="15" xfId="60" applyNumberFormat="1" applyFont="1" applyFill="1" applyBorder="1" applyAlignment="1">
      <alignment horizontal="right"/>
      <protection/>
    </xf>
    <xf numFmtId="3" fontId="6" fillId="14" borderId="19" xfId="60" applyNumberFormat="1" applyFont="1" applyFill="1" applyBorder="1" applyAlignment="1">
      <alignment horizontal="right"/>
      <protection/>
    </xf>
    <xf numFmtId="37" fontId="3" fillId="14" borderId="24" xfId="60" applyFont="1" applyFill="1" applyBorder="1" applyProtection="1">
      <alignment/>
      <protection/>
    </xf>
    <xf numFmtId="2" fontId="6" fillId="14" borderId="19" xfId="60" applyNumberFormat="1" applyFont="1" applyFill="1" applyBorder="1" applyAlignment="1" applyProtection="1">
      <alignment horizontal="right" indent="1"/>
      <protection/>
    </xf>
    <xf numFmtId="2" fontId="6" fillId="14" borderId="15" xfId="60" applyNumberFormat="1" applyFont="1" applyFill="1" applyBorder="1" applyAlignment="1" applyProtection="1">
      <alignment horizontal="right" indent="1"/>
      <protection/>
    </xf>
    <xf numFmtId="2" fontId="6" fillId="14" borderId="10" xfId="60" applyNumberFormat="1" applyFont="1" applyFill="1" applyBorder="1" applyAlignment="1" applyProtection="1">
      <alignment horizontal="center"/>
      <protection/>
    </xf>
    <xf numFmtId="2" fontId="3" fillId="0" borderId="39" xfId="63" applyNumberFormat="1" applyFont="1" applyBorder="1">
      <alignment/>
      <protection/>
    </xf>
    <xf numFmtId="3" fontId="29" fillId="37" borderId="144" xfId="57" applyNumberFormat="1" applyFont="1" applyFill="1" applyBorder="1" applyAlignment="1">
      <alignment vertical="center"/>
      <protection/>
    </xf>
    <xf numFmtId="3" fontId="29" fillId="37" borderId="0" xfId="57" applyNumberFormat="1" applyFont="1" applyFill="1" applyBorder="1" applyAlignment="1">
      <alignment vertical="center"/>
      <protection/>
    </xf>
    <xf numFmtId="3" fontId="29" fillId="37" borderId="143" xfId="57" applyNumberFormat="1" applyFont="1" applyFill="1" applyBorder="1" applyAlignment="1">
      <alignment vertical="center"/>
      <protection/>
    </xf>
    <xf numFmtId="165" fontId="29" fillId="37" borderId="145" xfId="57" applyNumberFormat="1" applyFont="1" applyFill="1" applyBorder="1" applyAlignment="1">
      <alignment vertical="center"/>
      <protection/>
    </xf>
    <xf numFmtId="10" fontId="29" fillId="37" borderId="126" xfId="57" applyNumberFormat="1" applyFont="1" applyFill="1" applyBorder="1" applyAlignment="1">
      <alignment horizontal="right" vertical="center"/>
      <protection/>
    </xf>
    <xf numFmtId="3" fontId="12" fillId="0" borderId="169" xfId="57" applyNumberFormat="1" applyFont="1" applyFill="1" applyBorder="1">
      <alignment/>
      <protection/>
    </xf>
    <xf numFmtId="37" fontId="9" fillId="0" borderId="14" xfId="60" applyFont="1" applyFill="1" applyBorder="1" applyAlignment="1" applyProtection="1">
      <alignment horizontal="left"/>
      <protection/>
    </xf>
    <xf numFmtId="0" fontId="6" fillId="0" borderId="0" xfId="64" applyFont="1" applyAlignment="1">
      <alignment/>
      <protection/>
    </xf>
    <xf numFmtId="10" fontId="28" fillId="36" borderId="170" xfId="57" applyNumberFormat="1" applyFont="1" applyFill="1" applyBorder="1" applyAlignment="1">
      <alignment horizontal="right" vertical="center"/>
      <protection/>
    </xf>
    <xf numFmtId="3" fontId="3" fillId="0" borderId="36" xfId="60" applyNumberFormat="1" applyFont="1" applyFill="1" applyBorder="1" applyAlignment="1">
      <alignment horizontal="right"/>
      <protection/>
    </xf>
    <xf numFmtId="3" fontId="3" fillId="0" borderId="171" xfId="60" applyNumberFormat="1" applyFont="1" applyFill="1" applyBorder="1">
      <alignment/>
      <protection/>
    </xf>
    <xf numFmtId="3" fontId="3" fillId="0" borderId="171" xfId="60" applyNumberFormat="1" applyFont="1" applyFill="1" applyBorder="1" applyAlignment="1">
      <alignment horizontal="right"/>
      <protection/>
    </xf>
    <xf numFmtId="37" fontId="3" fillId="0" borderId="163" xfId="60" applyFont="1" applyFill="1" applyBorder="1" applyProtection="1">
      <alignment/>
      <protection/>
    </xf>
    <xf numFmtId="37" fontId="3" fillId="0" borderId="36" xfId="60" applyFont="1" applyFill="1" applyBorder="1" applyAlignment="1" applyProtection="1">
      <alignment horizontal="right"/>
      <protection/>
    </xf>
    <xf numFmtId="37" fontId="3" fillId="0" borderId="171" xfId="60" applyFont="1" applyFill="1" applyBorder="1" applyAlignment="1" applyProtection="1">
      <alignment horizontal="right"/>
      <protection/>
    </xf>
    <xf numFmtId="37" fontId="3" fillId="0" borderId="35" xfId="60" applyFont="1" applyFill="1" applyBorder="1" applyProtection="1">
      <alignment/>
      <protection/>
    </xf>
    <xf numFmtId="37" fontId="3" fillId="0" borderId="36" xfId="60" applyFont="1" applyFill="1" applyBorder="1" applyProtection="1">
      <alignment/>
      <protection/>
    </xf>
    <xf numFmtId="37" fontId="3" fillId="0" borderId="151" xfId="60" applyFont="1" applyFill="1" applyBorder="1" applyProtection="1">
      <alignment/>
      <protection/>
    </xf>
    <xf numFmtId="2" fontId="6" fillId="0" borderId="18" xfId="66" applyNumberFormat="1" applyFont="1" applyFill="1" applyBorder="1" applyAlignment="1" applyProtection="1">
      <alignment horizontal="right" indent="1"/>
      <protection/>
    </xf>
    <xf numFmtId="2" fontId="6" fillId="0" borderId="16" xfId="66" applyNumberFormat="1" applyFont="1" applyFill="1" applyBorder="1" applyAlignment="1" applyProtection="1">
      <alignment horizontal="center"/>
      <protection/>
    </xf>
    <xf numFmtId="2" fontId="6" fillId="36" borderId="0" xfId="66" applyNumberFormat="1" applyFont="1" applyFill="1" applyBorder="1" applyAlignment="1" applyProtection="1">
      <alignment horizontal="center"/>
      <protection/>
    </xf>
    <xf numFmtId="2" fontId="6" fillId="0" borderId="16" xfId="66" applyNumberFormat="1" applyFont="1" applyFill="1" applyBorder="1" applyAlignment="1" applyProtection="1">
      <alignment horizontal="right" indent="1"/>
      <protection/>
    </xf>
    <xf numFmtId="2" fontId="6" fillId="0" borderId="0" xfId="66" applyNumberFormat="1" applyFont="1" applyFill="1" applyBorder="1" applyAlignment="1" applyProtection="1">
      <alignment horizontal="center"/>
      <protection/>
    </xf>
    <xf numFmtId="2" fontId="6" fillId="0" borderId="18" xfId="66" applyNumberFormat="1" applyFont="1" applyFill="1" applyBorder="1" applyAlignment="1" applyProtection="1">
      <alignment horizontal="center"/>
      <protection/>
    </xf>
    <xf numFmtId="2" fontId="6" fillId="0" borderId="17" xfId="66" applyNumberFormat="1" applyFont="1" applyFill="1" applyBorder="1" applyAlignment="1" applyProtection="1">
      <alignment horizontal="center"/>
      <protection/>
    </xf>
    <xf numFmtId="2" fontId="6" fillId="0" borderId="126" xfId="66" applyNumberFormat="1" applyFont="1" applyFill="1" applyBorder="1" applyAlignment="1" applyProtection="1">
      <alignment horizontal="center"/>
      <protection/>
    </xf>
    <xf numFmtId="2" fontId="6" fillId="14" borderId="15" xfId="66" applyNumberFormat="1" applyFont="1" applyFill="1" applyBorder="1" applyAlignment="1" applyProtection="1">
      <alignment horizontal="center"/>
      <protection/>
    </xf>
    <xf numFmtId="2" fontId="6" fillId="34" borderId="15" xfId="66" applyNumberFormat="1" applyFont="1" applyFill="1" applyBorder="1" applyAlignment="1" applyProtection="1">
      <alignment horizontal="right" indent="1"/>
      <protection/>
    </xf>
    <xf numFmtId="0" fontId="3" fillId="0" borderId="70" xfId="64" applyNumberFormat="1" applyFont="1" applyBorder="1">
      <alignment/>
      <protection/>
    </xf>
    <xf numFmtId="3" fontId="3" fillId="0" borderId="67" xfId="64" applyNumberFormat="1" applyFont="1" applyBorder="1">
      <alignment/>
      <protection/>
    </xf>
    <xf numFmtId="3" fontId="3" fillId="0" borderId="112" xfId="64" applyNumberFormat="1" applyFont="1" applyBorder="1">
      <alignment/>
      <protection/>
    </xf>
    <xf numFmtId="10" fontId="3" fillId="0" borderId="112" xfId="64" applyNumberFormat="1" applyFont="1" applyBorder="1">
      <alignment/>
      <protection/>
    </xf>
    <xf numFmtId="3" fontId="3" fillId="0" borderId="69" xfId="64" applyNumberFormat="1" applyFont="1" applyBorder="1">
      <alignment/>
      <protection/>
    </xf>
    <xf numFmtId="10" fontId="3" fillId="0" borderId="113" xfId="64" applyNumberFormat="1" applyFont="1" applyBorder="1">
      <alignment/>
      <protection/>
    </xf>
    <xf numFmtId="10" fontId="3" fillId="0" borderId="111" xfId="64" applyNumberFormat="1" applyFont="1" applyBorder="1">
      <alignment/>
      <protection/>
    </xf>
    <xf numFmtId="37" fontId="136" fillId="40" borderId="172" xfId="46" applyNumberFormat="1" applyFont="1" applyFill="1" applyBorder="1" applyAlignment="1">
      <alignment/>
    </xf>
    <xf numFmtId="0" fontId="44" fillId="0" borderId="152" xfId="56" applyFont="1" applyFill="1" applyBorder="1">
      <alignment/>
      <protection/>
    </xf>
    <xf numFmtId="0" fontId="44" fillId="0" borderId="173" xfId="56" applyFont="1" applyFill="1" applyBorder="1">
      <alignment/>
      <protection/>
    </xf>
    <xf numFmtId="3" fontId="3" fillId="0" borderId="174" xfId="57" applyNumberFormat="1" applyFont="1" applyFill="1" applyBorder="1">
      <alignment/>
      <protection/>
    </xf>
    <xf numFmtId="37" fontId="47" fillId="40" borderId="175" xfId="46" applyNumberFormat="1" applyFont="1" applyFill="1" applyBorder="1" applyAlignment="1">
      <alignment/>
    </xf>
    <xf numFmtId="1" fontId="14" fillId="0" borderId="0" xfId="64" applyNumberFormat="1" applyFont="1" applyAlignment="1">
      <alignment horizontal="center" vertical="center" wrapText="1"/>
      <protection/>
    </xf>
    <xf numFmtId="37" fontId="13" fillId="35" borderId="176" xfId="60" applyFont="1" applyFill="1" applyBorder="1" applyAlignment="1" applyProtection="1">
      <alignment horizontal="center"/>
      <protection/>
    </xf>
    <xf numFmtId="0" fontId="3" fillId="0" borderId="177" xfId="63" applyNumberFormat="1" applyFont="1" applyBorder="1" quotePrefix="1">
      <alignment/>
      <protection/>
    </xf>
    <xf numFmtId="3" fontId="3" fillId="0" borderId="69" xfId="63" applyNumberFormat="1" applyFont="1" applyBorder="1">
      <alignment/>
      <protection/>
    </xf>
    <xf numFmtId="3" fontId="3" fillId="0" borderId="112" xfId="63" applyNumberFormat="1" applyFont="1" applyBorder="1">
      <alignment/>
      <protection/>
    </xf>
    <xf numFmtId="10" fontId="3" fillId="0" borderId="65" xfId="63" applyNumberFormat="1" applyFont="1" applyBorder="1">
      <alignment/>
      <protection/>
    </xf>
    <xf numFmtId="2" fontId="3" fillId="0" borderId="113" xfId="63" applyNumberFormat="1" applyFont="1" applyBorder="1" applyAlignment="1">
      <alignment horizontal="right"/>
      <protection/>
    </xf>
    <xf numFmtId="2" fontId="3" fillId="0" borderId="113" xfId="63" applyNumberFormat="1" applyFont="1" applyBorder="1">
      <alignment/>
      <protection/>
    </xf>
    <xf numFmtId="10" fontId="28" fillId="36" borderId="178" xfId="57" applyNumberFormat="1" applyFont="1" applyFill="1" applyBorder="1" applyAlignment="1">
      <alignment horizontal="right" vertical="center"/>
      <protection/>
    </xf>
    <xf numFmtId="0" fontId="3" fillId="0" borderId="62" xfId="64" applyNumberFormat="1" applyFont="1" applyBorder="1">
      <alignment/>
      <protection/>
    </xf>
    <xf numFmtId="3" fontId="3" fillId="0" borderId="59" xfId="64" applyNumberFormat="1" applyFont="1" applyBorder="1">
      <alignment/>
      <protection/>
    </xf>
    <xf numFmtId="3" fontId="3" fillId="0" borderId="179" xfId="64" applyNumberFormat="1" applyFont="1" applyBorder="1">
      <alignment/>
      <protection/>
    </xf>
    <xf numFmtId="10" fontId="3" fillId="0" borderId="179" xfId="64" applyNumberFormat="1" applyFont="1" applyBorder="1">
      <alignment/>
      <protection/>
    </xf>
    <xf numFmtId="3" fontId="3" fillId="0" borderId="61" xfId="64" applyNumberFormat="1" applyFont="1" applyBorder="1">
      <alignment/>
      <protection/>
    </xf>
    <xf numFmtId="10" fontId="3" fillId="0" borderId="180" xfId="64" applyNumberFormat="1" applyFont="1" applyBorder="1">
      <alignment/>
      <protection/>
    </xf>
    <xf numFmtId="10" fontId="3" fillId="0" borderId="155" xfId="64" applyNumberFormat="1" applyFont="1" applyBorder="1">
      <alignment/>
      <protection/>
    </xf>
    <xf numFmtId="37" fontId="34" fillId="40" borderId="175" xfId="46" applyNumberFormat="1" applyFont="1" applyFill="1" applyBorder="1" applyAlignment="1">
      <alignment/>
    </xf>
    <xf numFmtId="37" fontId="34" fillId="40" borderId="172" xfId="46" applyNumberFormat="1" applyFont="1" applyFill="1" applyBorder="1" applyAlignment="1">
      <alignment/>
    </xf>
    <xf numFmtId="0" fontId="3" fillId="33" borderId="0" xfId="57" applyFont="1" applyFill="1">
      <alignment/>
      <protection/>
    </xf>
    <xf numFmtId="37" fontId="34" fillId="33" borderId="0" xfId="46" applyNumberFormat="1" applyFont="1" applyFill="1" applyBorder="1" applyAlignment="1">
      <alignment horizontal="center"/>
    </xf>
    <xf numFmtId="0" fontId="10" fillId="0" borderId="0" xfId="56" applyFont="1" applyFill="1">
      <alignment/>
      <protection/>
    </xf>
    <xf numFmtId="0" fontId="7" fillId="0" borderId="0" xfId="56" applyFont="1" applyFill="1">
      <alignment/>
      <protection/>
    </xf>
    <xf numFmtId="0" fontId="40" fillId="39" borderId="181" xfId="56" applyFont="1" applyFill="1" applyBorder="1" applyAlignment="1">
      <alignment horizontal="center"/>
      <protection/>
    </xf>
    <xf numFmtId="0" fontId="40" fillId="39" borderId="182" xfId="56" applyFont="1" applyFill="1" applyBorder="1" applyAlignment="1">
      <alignment horizontal="center"/>
      <protection/>
    </xf>
    <xf numFmtId="0" fontId="137" fillId="39" borderId="18" xfId="56" applyFont="1" applyFill="1" applyBorder="1" applyAlignment="1">
      <alignment horizontal="center"/>
      <protection/>
    </xf>
    <xf numFmtId="0" fontId="137" fillId="39" borderId="17" xfId="56" applyFont="1" applyFill="1" applyBorder="1" applyAlignment="1">
      <alignment horizontal="center"/>
      <protection/>
    </xf>
    <xf numFmtId="0" fontId="41" fillId="39" borderId="18" xfId="56" applyFont="1" applyFill="1" applyBorder="1" applyAlignment="1">
      <alignment horizontal="center"/>
      <protection/>
    </xf>
    <xf numFmtId="0" fontId="41" fillId="39" borderId="17" xfId="56" applyFont="1" applyFill="1" applyBorder="1" applyAlignment="1">
      <alignment horizontal="center"/>
      <protection/>
    </xf>
    <xf numFmtId="37" fontId="138" fillId="37" borderId="183" xfId="45" applyNumberFormat="1" applyFont="1" applyFill="1" applyBorder="1" applyAlignment="1" applyProtection="1">
      <alignment horizontal="center"/>
      <protection/>
    </xf>
    <xf numFmtId="37" fontId="138" fillId="37" borderId="184" xfId="45" applyNumberFormat="1" applyFont="1" applyFill="1" applyBorder="1" applyAlignment="1" applyProtection="1">
      <alignment horizontal="center"/>
      <protection/>
    </xf>
    <xf numFmtId="37" fontId="23" fillId="40" borderId="0" xfId="45" applyNumberFormat="1" applyFont="1" applyFill="1" applyBorder="1" applyAlignment="1" applyProtection="1">
      <alignment horizontal="center"/>
      <protection/>
    </xf>
    <xf numFmtId="37" fontId="18" fillId="35" borderId="36" xfId="60" applyFont="1" applyFill="1" applyBorder="1" applyAlignment="1" applyProtection="1">
      <alignment horizontal="center" vertical="center"/>
      <protection/>
    </xf>
    <xf numFmtId="37" fontId="18" fillId="35" borderId="163" xfId="60" applyFont="1" applyFill="1" applyBorder="1" applyAlignment="1" applyProtection="1">
      <alignment horizontal="center" vertical="center"/>
      <protection/>
    </xf>
    <xf numFmtId="37" fontId="18" fillId="35" borderId="35" xfId="60" applyFont="1" applyFill="1" applyBorder="1" applyAlignment="1" applyProtection="1">
      <alignment horizontal="center" vertical="center"/>
      <protection/>
    </xf>
    <xf numFmtId="37" fontId="18" fillId="35" borderId="30" xfId="60" applyFont="1" applyFill="1" applyBorder="1" applyAlignment="1">
      <alignment horizontal="center" vertical="center"/>
      <protection/>
    </xf>
    <xf numFmtId="0" fontId="10" fillId="0" borderId="15" xfId="55" applyBorder="1" applyAlignment="1">
      <alignment horizontal="center" vertical="center"/>
      <protection/>
    </xf>
    <xf numFmtId="0" fontId="10" fillId="0" borderId="10" xfId="55" applyBorder="1" applyAlignment="1">
      <alignment horizontal="center" vertical="center"/>
      <protection/>
    </xf>
    <xf numFmtId="37" fontId="19" fillId="35" borderId="151" xfId="60" applyFont="1" applyFill="1" applyBorder="1" applyAlignment="1">
      <alignment horizontal="center" vertical="center"/>
      <protection/>
    </xf>
    <xf numFmtId="0" fontId="17" fillId="0" borderId="86" xfId="55" applyFont="1" applyBorder="1" applyAlignment="1">
      <alignment horizontal="center" vertical="center"/>
      <protection/>
    </xf>
    <xf numFmtId="37" fontId="21" fillId="35" borderId="36" xfId="60" applyFont="1" applyFill="1" applyBorder="1" applyAlignment="1">
      <alignment horizontal="center" vertical="center"/>
      <protection/>
    </xf>
    <xf numFmtId="37" fontId="21" fillId="35" borderId="163" xfId="60" applyFont="1" applyFill="1" applyBorder="1" applyAlignment="1">
      <alignment horizontal="center" vertical="center"/>
      <protection/>
    </xf>
    <xf numFmtId="37" fontId="21" fillId="35" borderId="35" xfId="60" applyFont="1" applyFill="1" applyBorder="1" applyAlignment="1">
      <alignment horizontal="center" vertical="center"/>
      <protection/>
    </xf>
    <xf numFmtId="37" fontId="21" fillId="35" borderId="18" xfId="60" applyFont="1" applyFill="1" applyBorder="1" applyAlignment="1">
      <alignment horizontal="center" vertical="center"/>
      <protection/>
    </xf>
    <xf numFmtId="37" fontId="21" fillId="35" borderId="0" xfId="60" applyFont="1" applyFill="1" applyBorder="1" applyAlignment="1">
      <alignment horizontal="center" vertical="center"/>
      <protection/>
    </xf>
    <xf numFmtId="37" fontId="21" fillId="35" borderId="17" xfId="60" applyFont="1" applyFill="1" applyBorder="1" applyAlignment="1">
      <alignment horizontal="center" vertical="center"/>
      <protection/>
    </xf>
    <xf numFmtId="37" fontId="14" fillId="0" borderId="18" xfId="60" applyFont="1" applyFill="1" applyBorder="1" applyAlignment="1" applyProtection="1">
      <alignment horizontal="center" vertical="center"/>
      <protection/>
    </xf>
    <xf numFmtId="37" fontId="15" fillId="0" borderId="18" xfId="60" applyFont="1" applyBorder="1">
      <alignment/>
      <protection/>
    </xf>
    <xf numFmtId="37" fontId="16" fillId="0" borderId="18" xfId="60" applyFont="1" applyBorder="1">
      <alignment/>
      <protection/>
    </xf>
    <xf numFmtId="37" fontId="15" fillId="0" borderId="23" xfId="60" applyFont="1" applyBorder="1">
      <alignment/>
      <protection/>
    </xf>
    <xf numFmtId="37" fontId="13" fillId="35" borderId="18" xfId="60" applyFont="1" applyFill="1" applyBorder="1" applyAlignment="1">
      <alignment horizontal="center"/>
      <protection/>
    </xf>
    <xf numFmtId="37" fontId="13" fillId="35" borderId="17" xfId="60" applyFont="1" applyFill="1" applyBorder="1" applyAlignment="1">
      <alignment horizontal="center"/>
      <protection/>
    </xf>
    <xf numFmtId="37" fontId="13" fillId="35" borderId="36" xfId="60" applyFont="1" applyFill="1" applyBorder="1" applyAlignment="1">
      <alignment horizontal="center" vertical="center"/>
      <protection/>
    </xf>
    <xf numFmtId="37" fontId="14" fillId="35" borderId="14" xfId="60" applyFont="1" applyFill="1" applyBorder="1" applyAlignment="1">
      <alignment horizontal="center" vertical="center"/>
      <protection/>
    </xf>
    <xf numFmtId="37" fontId="13" fillId="35" borderId="171" xfId="60" applyFont="1" applyFill="1" applyBorder="1" applyAlignment="1">
      <alignment horizontal="center" vertical="center" wrapText="1"/>
      <protection/>
    </xf>
    <xf numFmtId="37" fontId="14" fillId="35" borderId="12" xfId="60" applyFont="1" applyFill="1" applyBorder="1" applyAlignment="1">
      <alignment horizontal="center" vertical="center" wrapText="1"/>
      <protection/>
    </xf>
    <xf numFmtId="37" fontId="18" fillId="35" borderId="36" xfId="60" applyFont="1" applyFill="1" applyBorder="1" applyAlignment="1">
      <alignment horizontal="center" vertical="center"/>
      <protection/>
    </xf>
    <xf numFmtId="37" fontId="18" fillId="35" borderId="163" xfId="60" applyFont="1" applyFill="1" applyBorder="1" applyAlignment="1">
      <alignment horizontal="center" vertical="center"/>
      <protection/>
    </xf>
    <xf numFmtId="37" fontId="18" fillId="35" borderId="18" xfId="60" applyFont="1" applyFill="1" applyBorder="1" applyAlignment="1">
      <alignment horizontal="center" vertical="center"/>
      <protection/>
    </xf>
    <xf numFmtId="37" fontId="18" fillId="35" borderId="0" xfId="60" applyFont="1" applyFill="1" applyBorder="1" applyAlignment="1">
      <alignment horizontal="center" vertical="center"/>
      <protection/>
    </xf>
    <xf numFmtId="37" fontId="18" fillId="35" borderId="35" xfId="60" applyFont="1" applyFill="1" applyBorder="1" applyAlignment="1">
      <alignment horizontal="center" vertical="center"/>
      <protection/>
    </xf>
    <xf numFmtId="37" fontId="18" fillId="35" borderId="17" xfId="60" applyFont="1" applyFill="1" applyBorder="1" applyAlignment="1">
      <alignment horizontal="center" vertical="center"/>
      <protection/>
    </xf>
    <xf numFmtId="37" fontId="27" fillId="40" borderId="175" xfId="45" applyNumberFormat="1" applyFont="1" applyFill="1" applyBorder="1" applyAlignment="1" applyProtection="1">
      <alignment horizontal="center"/>
      <protection/>
    </xf>
    <xf numFmtId="37" fontId="27" fillId="40" borderId="185" xfId="45" applyNumberFormat="1" applyFont="1" applyFill="1" applyBorder="1" applyAlignment="1" applyProtection="1">
      <alignment horizontal="center"/>
      <protection/>
    </xf>
    <xf numFmtId="37" fontId="27" fillId="40" borderId="172" xfId="45" applyNumberFormat="1" applyFont="1" applyFill="1" applyBorder="1" applyAlignment="1" applyProtection="1">
      <alignment horizontal="center"/>
      <protection/>
    </xf>
    <xf numFmtId="0" fontId="5" fillId="35" borderId="175" xfId="63" applyFont="1" applyFill="1" applyBorder="1" applyAlignment="1">
      <alignment horizontal="center"/>
      <protection/>
    </xf>
    <xf numFmtId="0" fontId="5" fillId="35" borderId="185" xfId="63" applyFont="1" applyFill="1" applyBorder="1" applyAlignment="1">
      <alignment horizontal="center"/>
      <protection/>
    </xf>
    <xf numFmtId="0" fontId="5" fillId="35" borderId="25" xfId="63" applyFont="1" applyFill="1" applyBorder="1" applyAlignment="1">
      <alignment horizontal="center"/>
      <protection/>
    </xf>
    <xf numFmtId="0" fontId="5" fillId="35" borderId="186" xfId="63" applyFont="1" applyFill="1" applyBorder="1" applyAlignment="1">
      <alignment horizontal="center"/>
      <protection/>
    </xf>
    <xf numFmtId="0" fontId="5" fillId="35" borderId="172" xfId="63" applyFont="1" applyFill="1" applyBorder="1" applyAlignment="1">
      <alignment horizontal="center"/>
      <protection/>
    </xf>
    <xf numFmtId="0" fontId="21" fillId="35" borderId="187" xfId="63" applyFont="1" applyFill="1" applyBorder="1" applyAlignment="1">
      <alignment horizontal="center" vertical="center"/>
      <protection/>
    </xf>
    <xf numFmtId="0" fontId="21" fillId="35" borderId="25" xfId="63" applyFont="1" applyFill="1" applyBorder="1" applyAlignment="1">
      <alignment horizontal="center" vertical="center"/>
      <protection/>
    </xf>
    <xf numFmtId="0" fontId="21" fillId="35" borderId="186" xfId="63" applyFont="1" applyFill="1" applyBorder="1" applyAlignment="1">
      <alignment horizontal="center" vertical="center"/>
      <protection/>
    </xf>
    <xf numFmtId="0" fontId="18" fillId="35" borderId="40" xfId="63" applyFont="1" applyFill="1" applyBorder="1" applyAlignment="1">
      <alignment horizontal="center" vertical="center"/>
      <protection/>
    </xf>
    <xf numFmtId="0" fontId="18" fillId="35" borderId="20" xfId="63" applyFont="1" applyFill="1" applyBorder="1" applyAlignment="1">
      <alignment horizontal="center" vertical="center"/>
      <protection/>
    </xf>
    <xf numFmtId="0" fontId="18" fillId="35" borderId="188" xfId="63" applyFont="1" applyFill="1" applyBorder="1" applyAlignment="1">
      <alignment horizontal="center" vertical="center"/>
      <protection/>
    </xf>
    <xf numFmtId="49" fontId="12" fillId="35" borderId="175" xfId="63" applyNumberFormat="1" applyFont="1" applyFill="1" applyBorder="1" applyAlignment="1">
      <alignment horizontal="center" vertical="center" wrapText="1"/>
      <protection/>
    </xf>
    <xf numFmtId="49" fontId="12" fillId="35" borderId="185" xfId="63" applyNumberFormat="1" applyFont="1" applyFill="1" applyBorder="1" applyAlignment="1">
      <alignment horizontal="center" vertical="center" wrapText="1"/>
      <protection/>
    </xf>
    <xf numFmtId="49" fontId="12" fillId="35" borderId="189" xfId="63" applyNumberFormat="1" applyFont="1" applyFill="1" applyBorder="1" applyAlignment="1">
      <alignment horizontal="center" vertical="center" wrapText="1"/>
      <protection/>
    </xf>
    <xf numFmtId="1" fontId="5" fillId="35" borderId="187" xfId="63" applyNumberFormat="1" applyFont="1" applyFill="1" applyBorder="1" applyAlignment="1">
      <alignment horizontal="center" vertical="center" wrapText="1"/>
      <protection/>
    </xf>
    <xf numFmtId="1" fontId="5" fillId="35" borderId="190" xfId="63" applyNumberFormat="1" applyFont="1" applyFill="1" applyBorder="1" applyAlignment="1">
      <alignment horizontal="center" vertical="center" wrapText="1"/>
      <protection/>
    </xf>
    <xf numFmtId="1" fontId="5" fillId="35" borderId="40" xfId="63" applyNumberFormat="1" applyFont="1" applyFill="1" applyBorder="1" applyAlignment="1">
      <alignment horizontal="center" vertical="center" wrapText="1"/>
      <protection/>
    </xf>
    <xf numFmtId="49" fontId="5" fillId="35" borderId="191" xfId="63" applyNumberFormat="1" applyFont="1" applyFill="1" applyBorder="1" applyAlignment="1">
      <alignment horizontal="center" vertical="center" wrapText="1"/>
      <protection/>
    </xf>
    <xf numFmtId="49" fontId="5" fillId="35" borderId="39" xfId="63" applyNumberFormat="1" applyFont="1" applyFill="1" applyBorder="1" applyAlignment="1">
      <alignment horizontal="center" vertical="center" wrapText="1"/>
      <protection/>
    </xf>
    <xf numFmtId="49" fontId="5" fillId="35" borderId="192" xfId="63" applyNumberFormat="1" applyFont="1" applyFill="1" applyBorder="1" applyAlignment="1">
      <alignment horizontal="center" vertical="center" wrapText="1"/>
      <protection/>
    </xf>
    <xf numFmtId="49" fontId="5" fillId="35" borderId="38" xfId="63" applyNumberFormat="1" applyFont="1" applyFill="1" applyBorder="1" applyAlignment="1">
      <alignment horizontal="center" vertical="center" wrapText="1"/>
      <protection/>
    </xf>
    <xf numFmtId="49" fontId="18" fillId="35" borderId="189" xfId="57" applyNumberFormat="1" applyFont="1" applyFill="1" applyBorder="1" applyAlignment="1">
      <alignment horizontal="center" vertical="center" wrapText="1"/>
      <protection/>
    </xf>
    <xf numFmtId="49" fontId="18" fillId="35" borderId="52" xfId="57" applyNumberFormat="1" applyFont="1" applyFill="1" applyBorder="1" applyAlignment="1">
      <alignment horizontal="center" vertical="center" wrapText="1"/>
      <protection/>
    </xf>
    <xf numFmtId="1" fontId="18" fillId="35" borderId="193" xfId="57" applyNumberFormat="1" applyFont="1" applyFill="1" applyBorder="1" applyAlignment="1">
      <alignment horizontal="center" vertical="center" wrapText="1"/>
      <protection/>
    </xf>
    <xf numFmtId="1" fontId="18" fillId="35" borderId="194" xfId="57" applyNumberFormat="1" applyFont="1" applyFill="1" applyBorder="1" applyAlignment="1">
      <alignment horizontal="center" vertical="center" wrapText="1"/>
      <protection/>
    </xf>
    <xf numFmtId="0" fontId="30" fillId="35" borderId="55" xfId="57" applyFont="1" applyFill="1" applyBorder="1" applyAlignment="1">
      <alignment horizontal="center" vertical="center" wrapText="1"/>
      <protection/>
    </xf>
    <xf numFmtId="0" fontId="19" fillId="35" borderId="129" xfId="57" applyFont="1" applyFill="1" applyBorder="1" applyAlignment="1">
      <alignment horizontal="center"/>
      <protection/>
    </xf>
    <xf numFmtId="0" fontId="19" fillId="35" borderId="195" xfId="57" applyFont="1" applyFill="1" applyBorder="1" applyAlignment="1">
      <alignment horizontal="center"/>
      <protection/>
    </xf>
    <xf numFmtId="0" fontId="19" fillId="35" borderId="178" xfId="57" applyFont="1" applyFill="1" applyBorder="1" applyAlignment="1">
      <alignment horizontal="center"/>
      <protection/>
    </xf>
    <xf numFmtId="0" fontId="19" fillId="35" borderId="196" xfId="57" applyFont="1" applyFill="1" applyBorder="1" applyAlignment="1">
      <alignment horizontal="center"/>
      <protection/>
    </xf>
    <xf numFmtId="0" fontId="19" fillId="35" borderId="197" xfId="57" applyFont="1" applyFill="1" applyBorder="1" applyAlignment="1">
      <alignment horizontal="center"/>
      <protection/>
    </xf>
    <xf numFmtId="49" fontId="18" fillId="35" borderId="198" xfId="57" applyNumberFormat="1" applyFont="1" applyFill="1" applyBorder="1" applyAlignment="1">
      <alignment horizontal="center" vertical="center" wrapText="1"/>
      <protection/>
    </xf>
    <xf numFmtId="0" fontId="31" fillId="0" borderId="169" xfId="57" applyFont="1" applyBorder="1" applyAlignment="1">
      <alignment horizontal="center" vertical="center" wrapText="1"/>
      <protection/>
    </xf>
    <xf numFmtId="49" fontId="18" fillId="35" borderId="54" xfId="57" applyNumberFormat="1" applyFont="1" applyFill="1" applyBorder="1" applyAlignment="1">
      <alignment horizontal="center" vertical="center" wrapText="1"/>
      <protection/>
    </xf>
    <xf numFmtId="49" fontId="18" fillId="35" borderId="199" xfId="57" applyNumberFormat="1" applyFont="1" applyFill="1" applyBorder="1" applyAlignment="1">
      <alignment horizontal="center" vertical="center" wrapText="1"/>
      <protection/>
    </xf>
    <xf numFmtId="37" fontId="34" fillId="40" borderId="175" xfId="46" applyNumberFormat="1" applyFont="1" applyFill="1" applyBorder="1" applyAlignment="1">
      <alignment horizontal="center"/>
    </xf>
    <xf numFmtId="37" fontId="34" fillId="40" borderId="172" xfId="46" applyNumberFormat="1" applyFont="1" applyFill="1" applyBorder="1" applyAlignment="1">
      <alignment horizontal="center"/>
    </xf>
    <xf numFmtId="0" fontId="21" fillId="35" borderId="36" xfId="57" applyFont="1" applyFill="1" applyBorder="1" applyAlignment="1">
      <alignment horizontal="center" vertical="center"/>
      <protection/>
    </xf>
    <xf numFmtId="0" fontId="21" fillId="35" borderId="163" xfId="57" applyFont="1" applyFill="1" applyBorder="1" applyAlignment="1">
      <alignment horizontal="center" vertical="center"/>
      <protection/>
    </xf>
    <xf numFmtId="0" fontId="21" fillId="35" borderId="35" xfId="57" applyFont="1" applyFill="1" applyBorder="1" applyAlignment="1">
      <alignment horizontal="center" vertical="center"/>
      <protection/>
    </xf>
    <xf numFmtId="1" fontId="13" fillId="35" borderId="200" xfId="57" applyNumberFormat="1" applyFont="1" applyFill="1" applyBorder="1" applyAlignment="1">
      <alignment horizontal="center" vertical="center" wrapText="1"/>
      <protection/>
    </xf>
    <xf numFmtId="0" fontId="14" fillId="35" borderId="70" xfId="57" applyFont="1" applyFill="1" applyBorder="1" applyAlignment="1">
      <alignment vertical="center"/>
      <protection/>
    </xf>
    <xf numFmtId="0" fontId="14" fillId="35" borderId="201" xfId="57" applyFont="1" applyFill="1" applyBorder="1" applyAlignment="1">
      <alignment vertical="center"/>
      <protection/>
    </xf>
    <xf numFmtId="0" fontId="14" fillId="35" borderId="62" xfId="57" applyFont="1" applyFill="1" applyBorder="1" applyAlignment="1">
      <alignment vertical="center"/>
      <protection/>
    </xf>
    <xf numFmtId="49" fontId="13" fillId="35" borderId="202" xfId="57" applyNumberFormat="1" applyFont="1" applyFill="1" applyBorder="1" applyAlignment="1">
      <alignment horizontal="center" vertical="center" wrapText="1"/>
      <protection/>
    </xf>
    <xf numFmtId="49" fontId="13" fillId="35" borderId="203" xfId="57" applyNumberFormat="1" applyFont="1" applyFill="1" applyBorder="1" applyAlignment="1">
      <alignment horizontal="center" vertical="center" wrapText="1"/>
      <protection/>
    </xf>
    <xf numFmtId="49" fontId="13" fillId="35" borderId="45" xfId="57" applyNumberFormat="1" applyFont="1" applyFill="1" applyBorder="1" applyAlignment="1">
      <alignment horizontal="center" vertical="center" wrapText="1"/>
      <protection/>
    </xf>
    <xf numFmtId="49" fontId="13" fillId="35" borderId="156" xfId="57" applyNumberFormat="1" applyFont="1" applyFill="1" applyBorder="1" applyAlignment="1">
      <alignment horizontal="center" vertical="center" wrapText="1"/>
      <protection/>
    </xf>
    <xf numFmtId="49" fontId="13" fillId="35" borderId="204" xfId="57" applyNumberFormat="1" applyFont="1" applyFill="1" applyBorder="1" applyAlignment="1">
      <alignment horizontal="center" vertical="center" wrapText="1"/>
      <protection/>
    </xf>
    <xf numFmtId="0" fontId="18" fillId="35" borderId="14" xfId="57" applyFont="1" applyFill="1" applyBorder="1" applyAlignment="1">
      <alignment horizontal="center" vertical="center"/>
      <protection/>
    </xf>
    <xf numFmtId="0" fontId="18" fillId="35" borderId="11" xfId="57" applyFont="1" applyFill="1" applyBorder="1" applyAlignment="1">
      <alignment horizontal="center" vertical="center"/>
      <protection/>
    </xf>
    <xf numFmtId="0" fontId="18" fillId="35" borderId="13" xfId="57" applyFont="1" applyFill="1" applyBorder="1" applyAlignment="1">
      <alignment horizontal="center" vertical="center"/>
      <protection/>
    </xf>
    <xf numFmtId="49" fontId="13" fillId="35" borderId="205" xfId="57" applyNumberFormat="1" applyFont="1" applyFill="1" applyBorder="1" applyAlignment="1">
      <alignment horizontal="center" vertical="center" wrapText="1"/>
      <protection/>
    </xf>
    <xf numFmtId="49" fontId="13" fillId="35" borderId="206" xfId="57" applyNumberFormat="1" applyFont="1" applyFill="1" applyBorder="1" applyAlignment="1">
      <alignment horizontal="center" vertical="center" wrapText="1"/>
      <protection/>
    </xf>
    <xf numFmtId="0" fontId="36" fillId="35" borderId="18" xfId="57" applyFont="1" applyFill="1" applyBorder="1" applyAlignment="1">
      <alignment horizontal="center" vertical="center"/>
      <protection/>
    </xf>
    <xf numFmtId="0" fontId="36" fillId="35" borderId="0" xfId="57" applyFont="1" applyFill="1" applyBorder="1" applyAlignment="1">
      <alignment horizontal="center" vertical="center"/>
      <protection/>
    </xf>
    <xf numFmtId="0" fontId="36" fillId="35" borderId="17" xfId="57" applyFont="1" applyFill="1" applyBorder="1" applyAlignment="1">
      <alignment horizontal="center" vertical="center"/>
      <protection/>
    </xf>
    <xf numFmtId="0" fontId="12" fillId="35" borderId="175" xfId="63" applyFont="1" applyFill="1" applyBorder="1" applyAlignment="1">
      <alignment horizontal="center"/>
      <protection/>
    </xf>
    <xf numFmtId="0" fontId="12" fillId="35" borderId="185" xfId="63" applyFont="1" applyFill="1" applyBorder="1" applyAlignment="1">
      <alignment horizontal="center"/>
      <protection/>
    </xf>
    <xf numFmtId="0" fontId="12" fillId="35" borderId="25" xfId="63" applyFont="1" applyFill="1" applyBorder="1" applyAlignment="1">
      <alignment horizontal="center"/>
      <protection/>
    </xf>
    <xf numFmtId="0" fontId="12" fillId="35" borderId="186" xfId="63" applyFont="1" applyFill="1" applyBorder="1" applyAlignment="1">
      <alignment horizontal="center"/>
      <protection/>
    </xf>
    <xf numFmtId="0" fontId="12" fillId="35" borderId="172" xfId="63" applyFont="1" applyFill="1" applyBorder="1" applyAlignment="1">
      <alignment horizontal="center"/>
      <protection/>
    </xf>
    <xf numFmtId="0" fontId="36" fillId="35" borderId="36" xfId="64" applyFont="1" applyFill="1" applyBorder="1" applyAlignment="1">
      <alignment horizontal="center" vertical="center"/>
      <protection/>
    </xf>
    <xf numFmtId="0" fontId="36" fillId="35" borderId="163" xfId="64" applyFont="1" applyFill="1" applyBorder="1" applyAlignment="1">
      <alignment horizontal="center" vertical="center"/>
      <protection/>
    </xf>
    <xf numFmtId="0" fontId="36" fillId="35" borderId="35" xfId="64" applyFont="1" applyFill="1" applyBorder="1" applyAlignment="1">
      <alignment horizontal="center" vertical="center"/>
      <protection/>
    </xf>
    <xf numFmtId="49" fontId="13" fillId="35" borderId="175" xfId="63" applyNumberFormat="1" applyFont="1" applyFill="1" applyBorder="1" applyAlignment="1">
      <alignment horizontal="center" vertical="center" wrapText="1"/>
      <protection/>
    </xf>
    <xf numFmtId="49" fontId="13" fillId="35" borderId="185" xfId="63" applyNumberFormat="1" applyFont="1" applyFill="1" applyBorder="1" applyAlignment="1">
      <alignment horizontal="center" vertical="center" wrapText="1"/>
      <protection/>
    </xf>
    <xf numFmtId="49" fontId="13" fillId="35" borderId="189" xfId="63" applyNumberFormat="1" applyFont="1" applyFill="1" applyBorder="1" applyAlignment="1">
      <alignment horizontal="center" vertical="center" wrapText="1"/>
      <protection/>
    </xf>
    <xf numFmtId="1" fontId="13" fillId="35" borderId="187" xfId="63" applyNumberFormat="1" applyFont="1" applyFill="1" applyBorder="1" applyAlignment="1">
      <alignment horizontal="center" vertical="center" wrapText="1"/>
      <protection/>
    </xf>
    <xf numFmtId="1" fontId="13" fillId="35" borderId="190" xfId="63" applyNumberFormat="1" applyFont="1" applyFill="1" applyBorder="1" applyAlignment="1">
      <alignment horizontal="center" vertical="center" wrapText="1"/>
      <protection/>
    </xf>
    <xf numFmtId="1" fontId="13" fillId="35" borderId="40" xfId="63" applyNumberFormat="1" applyFont="1" applyFill="1" applyBorder="1" applyAlignment="1">
      <alignment horizontal="center" vertical="center" wrapText="1"/>
      <protection/>
    </xf>
    <xf numFmtId="0" fontId="36" fillId="35" borderId="23" xfId="64" applyFont="1" applyFill="1" applyBorder="1" applyAlignment="1">
      <alignment horizontal="center" vertical="center"/>
      <protection/>
    </xf>
    <xf numFmtId="0" fontId="36" fillId="35" borderId="20" xfId="64" applyFont="1" applyFill="1" applyBorder="1" applyAlignment="1">
      <alignment horizontal="center" vertical="center"/>
      <protection/>
    </xf>
    <xf numFmtId="0" fontId="36" fillId="35" borderId="22" xfId="64" applyFont="1" applyFill="1" applyBorder="1" applyAlignment="1">
      <alignment horizontal="center" vertical="center"/>
      <protection/>
    </xf>
    <xf numFmtId="37" fontId="37" fillId="40" borderId="175" xfId="45" applyNumberFormat="1" applyFont="1" applyFill="1" applyBorder="1" applyAlignment="1" applyProtection="1">
      <alignment horizontal="center"/>
      <protection/>
    </xf>
    <xf numFmtId="37" fontId="37" fillId="40" borderId="185" xfId="45" applyNumberFormat="1" applyFont="1" applyFill="1" applyBorder="1" applyAlignment="1" applyProtection="1">
      <alignment horizontal="center"/>
      <protection/>
    </xf>
    <xf numFmtId="37" fontId="37" fillId="40" borderId="172" xfId="45" applyNumberFormat="1" applyFont="1" applyFill="1" applyBorder="1" applyAlignment="1" applyProtection="1">
      <alignment horizontal="center"/>
      <protection/>
    </xf>
    <xf numFmtId="0" fontId="13" fillId="35" borderId="175" xfId="63" applyFont="1" applyFill="1" applyBorder="1" applyAlignment="1">
      <alignment horizontal="center" vertical="center"/>
      <protection/>
    </xf>
    <xf numFmtId="0" fontId="13" fillId="35" borderId="185" xfId="63" applyFont="1" applyFill="1" applyBorder="1" applyAlignment="1">
      <alignment horizontal="center" vertical="center"/>
      <protection/>
    </xf>
    <xf numFmtId="0" fontId="13" fillId="35" borderId="25" xfId="63" applyFont="1" applyFill="1" applyBorder="1" applyAlignment="1">
      <alignment horizontal="center" vertical="center"/>
      <protection/>
    </xf>
    <xf numFmtId="0" fontId="13" fillId="35" borderId="186" xfId="63" applyFont="1" applyFill="1" applyBorder="1" applyAlignment="1">
      <alignment horizontal="center" vertical="center"/>
      <protection/>
    </xf>
    <xf numFmtId="0" fontId="13" fillId="35" borderId="172" xfId="63" applyFont="1" applyFill="1" applyBorder="1" applyAlignment="1">
      <alignment horizontal="center" vertical="center"/>
      <protection/>
    </xf>
    <xf numFmtId="1" fontId="13" fillId="35" borderId="28" xfId="63" applyNumberFormat="1" applyFont="1" applyFill="1" applyBorder="1" applyAlignment="1">
      <alignment horizontal="center" vertical="center" wrapText="1"/>
      <protection/>
    </xf>
    <xf numFmtId="1" fontId="13" fillId="35" borderId="18" xfId="63" applyNumberFormat="1" applyFont="1" applyFill="1" applyBorder="1" applyAlignment="1">
      <alignment horizontal="center" vertical="center" wrapText="1"/>
      <protection/>
    </xf>
    <xf numFmtId="1" fontId="13" fillId="35" borderId="23" xfId="63" applyNumberFormat="1" applyFont="1" applyFill="1" applyBorder="1" applyAlignment="1">
      <alignment horizontal="center" vertical="center" wrapText="1"/>
      <protection/>
    </xf>
    <xf numFmtId="49" fontId="13" fillId="35" borderId="117" xfId="57" applyNumberFormat="1" applyFont="1" applyFill="1" applyBorder="1" applyAlignment="1">
      <alignment horizontal="center" vertical="center" wrapText="1"/>
      <protection/>
    </xf>
    <xf numFmtId="49" fontId="13" fillId="35" borderId="207" xfId="57" applyNumberFormat="1" applyFont="1" applyFill="1" applyBorder="1" applyAlignment="1">
      <alignment horizontal="center" vertical="center" wrapText="1"/>
      <protection/>
    </xf>
    <xf numFmtId="1" fontId="12" fillId="35" borderId="44" xfId="57" applyNumberFormat="1" applyFont="1" applyFill="1" applyBorder="1" applyAlignment="1">
      <alignment horizontal="center" vertical="center" wrapText="1"/>
      <protection/>
    </xf>
    <xf numFmtId="1" fontId="12" fillId="35" borderId="154" xfId="57" applyNumberFormat="1" applyFont="1" applyFill="1" applyBorder="1" applyAlignment="1">
      <alignment horizontal="center" vertical="center" wrapText="1"/>
      <protection/>
    </xf>
    <xf numFmtId="0" fontId="6" fillId="35" borderId="57" xfId="57" applyFont="1" applyFill="1" applyBorder="1" applyAlignment="1">
      <alignment horizontal="center" vertical="center" wrapText="1"/>
      <protection/>
    </xf>
    <xf numFmtId="1" fontId="12" fillId="35" borderId="118" xfId="57" applyNumberFormat="1" applyFont="1" applyFill="1" applyBorder="1" applyAlignment="1">
      <alignment horizontal="center" vertical="center" wrapText="1"/>
      <protection/>
    </xf>
    <xf numFmtId="1" fontId="12" fillId="35" borderId="145" xfId="57" applyNumberFormat="1" applyFont="1" applyFill="1" applyBorder="1" applyAlignment="1">
      <alignment horizontal="center" vertical="center" wrapText="1"/>
      <protection/>
    </xf>
    <xf numFmtId="0" fontId="6" fillId="35" borderId="180" xfId="57" applyFont="1" applyFill="1" applyBorder="1" applyAlignment="1">
      <alignment horizontal="center" vertical="center" wrapText="1"/>
      <protection/>
    </xf>
    <xf numFmtId="0" fontId="13" fillId="35" borderId="129" xfId="57" applyFont="1" applyFill="1" applyBorder="1" applyAlignment="1">
      <alignment horizontal="center"/>
      <protection/>
    </xf>
    <xf numFmtId="0" fontId="13" fillId="35" borderId="195" xfId="57" applyFont="1" applyFill="1" applyBorder="1" applyAlignment="1">
      <alignment horizontal="center"/>
      <protection/>
    </xf>
    <xf numFmtId="0" fontId="13" fillId="35" borderId="178" xfId="57" applyFont="1" applyFill="1" applyBorder="1" applyAlignment="1">
      <alignment horizontal="center"/>
      <protection/>
    </xf>
    <xf numFmtId="0" fontId="13" fillId="35" borderId="130" xfId="57" applyFont="1" applyFill="1" applyBorder="1" applyAlignment="1">
      <alignment horizontal="center"/>
      <protection/>
    </xf>
    <xf numFmtId="0" fontId="13" fillId="35" borderId="196" xfId="57" applyFont="1" applyFill="1" applyBorder="1" applyAlignment="1">
      <alignment horizontal="center"/>
      <protection/>
    </xf>
    <xf numFmtId="49" fontId="18" fillId="35" borderId="208" xfId="57" applyNumberFormat="1" applyFont="1" applyFill="1" applyBorder="1" applyAlignment="1">
      <alignment horizontal="center" vertical="center" wrapText="1"/>
      <protection/>
    </xf>
    <xf numFmtId="0" fontId="31" fillId="0" borderId="209" xfId="57" applyFont="1" applyBorder="1" applyAlignment="1">
      <alignment horizontal="center" vertical="center" wrapText="1"/>
      <protection/>
    </xf>
    <xf numFmtId="0" fontId="36" fillId="35" borderId="36" xfId="57" applyFont="1" applyFill="1" applyBorder="1" applyAlignment="1">
      <alignment horizontal="center" vertical="center"/>
      <protection/>
    </xf>
    <xf numFmtId="0" fontId="36" fillId="35" borderId="163" xfId="57" applyFont="1" applyFill="1" applyBorder="1" applyAlignment="1">
      <alignment horizontal="center" vertical="center"/>
      <protection/>
    </xf>
    <xf numFmtId="0" fontId="36" fillId="35" borderId="35" xfId="57" applyFont="1" applyFill="1" applyBorder="1" applyAlignment="1">
      <alignment horizontal="center" vertical="center"/>
      <protection/>
    </xf>
    <xf numFmtId="1" fontId="13" fillId="35" borderId="114" xfId="57" applyNumberFormat="1" applyFont="1" applyFill="1" applyBorder="1" applyAlignment="1">
      <alignment horizontal="center" vertical="center" wrapText="1"/>
      <protection/>
    </xf>
    <xf numFmtId="1" fontId="13" fillId="35" borderId="126" xfId="57" applyNumberFormat="1" applyFont="1" applyFill="1" applyBorder="1" applyAlignment="1">
      <alignment horizontal="center" vertical="center" wrapText="1"/>
      <protection/>
    </xf>
    <xf numFmtId="0" fontId="14" fillId="35" borderId="155" xfId="57" applyFont="1" applyFill="1" applyBorder="1" applyAlignment="1">
      <alignment horizontal="center" vertical="center" wrapText="1"/>
      <protection/>
    </xf>
    <xf numFmtId="49" fontId="13" fillId="35" borderId="210" xfId="57" applyNumberFormat="1" applyFont="1" applyFill="1" applyBorder="1" applyAlignment="1">
      <alignment horizontal="center" vertical="center" wrapText="1"/>
      <protection/>
    </xf>
    <xf numFmtId="49" fontId="13" fillId="35" borderId="157" xfId="57" applyNumberFormat="1" applyFont="1" applyFill="1" applyBorder="1" applyAlignment="1">
      <alignment horizontal="center" vertical="center" wrapText="1"/>
      <protection/>
    </xf>
    <xf numFmtId="49" fontId="13" fillId="35" borderId="177" xfId="57" applyNumberFormat="1" applyFont="1" applyFill="1" applyBorder="1" applyAlignment="1">
      <alignment horizontal="center" vertical="center" wrapText="1"/>
      <protection/>
    </xf>
    <xf numFmtId="0" fontId="18" fillId="35" borderId="18" xfId="57" applyFont="1" applyFill="1" applyBorder="1" applyAlignment="1">
      <alignment horizontal="center" vertical="center"/>
      <protection/>
    </xf>
    <xf numFmtId="0" fontId="18" fillId="35" borderId="0" xfId="57" applyFont="1" applyFill="1" applyBorder="1" applyAlignment="1">
      <alignment horizontal="center" vertical="center"/>
      <protection/>
    </xf>
    <xf numFmtId="0" fontId="18" fillId="35" borderId="17" xfId="57" applyFont="1" applyFill="1" applyBorder="1" applyAlignment="1">
      <alignment horizontal="center" vertical="center"/>
      <protection/>
    </xf>
    <xf numFmtId="1" fontId="19" fillId="35" borderId="200" xfId="57" applyNumberFormat="1" applyFont="1" applyFill="1" applyBorder="1" applyAlignment="1">
      <alignment horizontal="center" vertical="center" wrapText="1"/>
      <protection/>
    </xf>
    <xf numFmtId="0" fontId="32" fillId="35" borderId="70" xfId="57" applyFont="1" applyFill="1" applyBorder="1" applyAlignment="1">
      <alignment vertical="center"/>
      <protection/>
    </xf>
    <xf numFmtId="0" fontId="32" fillId="35" borderId="201" xfId="57" applyFont="1" applyFill="1" applyBorder="1" applyAlignment="1">
      <alignment vertical="center"/>
      <protection/>
    </xf>
    <xf numFmtId="0" fontId="32" fillId="35" borderId="62" xfId="57" applyFont="1" applyFill="1" applyBorder="1" applyAlignment="1">
      <alignment vertical="center"/>
      <protection/>
    </xf>
    <xf numFmtId="49" fontId="18" fillId="35" borderId="211" xfId="57" applyNumberFormat="1" applyFont="1" applyFill="1" applyBorder="1" applyAlignment="1">
      <alignment horizontal="center" vertical="center" wrapText="1"/>
      <protection/>
    </xf>
    <xf numFmtId="1" fontId="18" fillId="35" borderId="200" xfId="57" applyNumberFormat="1" applyFont="1" applyFill="1" applyBorder="1" applyAlignment="1">
      <alignment horizontal="center" vertical="center" wrapText="1"/>
      <protection/>
    </xf>
    <xf numFmtId="0" fontId="30" fillId="35" borderId="70" xfId="57" applyFont="1" applyFill="1" applyBorder="1" applyAlignment="1">
      <alignment vertical="center"/>
      <protection/>
    </xf>
    <xf numFmtId="0" fontId="30" fillId="35" borderId="201" xfId="57" applyFont="1" applyFill="1" applyBorder="1" applyAlignment="1">
      <alignment vertical="center"/>
      <protection/>
    </xf>
    <xf numFmtId="0" fontId="30" fillId="35" borderId="62" xfId="57" applyFont="1" applyFill="1" applyBorder="1" applyAlignment="1">
      <alignment vertical="center"/>
      <protection/>
    </xf>
    <xf numFmtId="49" fontId="18" fillId="35" borderId="212" xfId="57" applyNumberFormat="1" applyFont="1" applyFill="1" applyBorder="1" applyAlignment="1">
      <alignment horizontal="center" vertical="center" wrapText="1"/>
      <protection/>
    </xf>
    <xf numFmtId="49" fontId="18" fillId="35" borderId="185" xfId="57" applyNumberFormat="1" applyFont="1" applyFill="1" applyBorder="1" applyAlignment="1">
      <alignment horizontal="center" vertical="center" wrapText="1"/>
      <protection/>
    </xf>
    <xf numFmtId="49" fontId="18" fillId="35" borderId="172" xfId="57" applyNumberFormat="1" applyFont="1" applyFill="1" applyBorder="1" applyAlignment="1">
      <alignment horizontal="center" vertical="center" wrapText="1"/>
      <protection/>
    </xf>
    <xf numFmtId="37" fontId="47" fillId="40" borderId="175" xfId="46" applyNumberFormat="1" applyFont="1" applyFill="1" applyBorder="1" applyAlignment="1">
      <alignment horizontal="center"/>
    </xf>
    <xf numFmtId="37" fontId="47" fillId="40" borderId="172" xfId="46" applyNumberFormat="1" applyFont="1" applyFill="1" applyBorder="1" applyAlignment="1">
      <alignment horizontal="center"/>
    </xf>
    <xf numFmtId="49" fontId="18" fillId="35" borderId="175" xfId="57" applyNumberFormat="1" applyFont="1" applyFill="1" applyBorder="1" applyAlignment="1">
      <alignment horizontal="center" vertical="center" wrapText="1"/>
      <protection/>
    </xf>
    <xf numFmtId="49" fontId="13" fillId="35" borderId="213" xfId="57" applyNumberFormat="1" applyFont="1" applyFill="1" applyBorder="1" applyAlignment="1">
      <alignment horizontal="center" vertical="center" wrapText="1"/>
      <protection/>
    </xf>
    <xf numFmtId="1" fontId="18" fillId="35" borderId="214" xfId="57" applyNumberFormat="1" applyFont="1" applyFill="1" applyBorder="1" applyAlignment="1">
      <alignment horizontal="center" vertical="center" wrapText="1"/>
      <protection/>
    </xf>
    <xf numFmtId="1" fontId="18" fillId="35" borderId="215" xfId="57" applyNumberFormat="1" applyFont="1" applyFill="1" applyBorder="1" applyAlignment="1">
      <alignment horizontal="center" vertical="center" wrapText="1"/>
      <protection/>
    </xf>
    <xf numFmtId="49" fontId="18" fillId="35" borderId="169" xfId="57" applyNumberFormat="1" applyFont="1" applyFill="1" applyBorder="1" applyAlignment="1">
      <alignment horizontal="center" vertical="center" wrapText="1"/>
      <protection/>
    </xf>
    <xf numFmtId="1" fontId="18" fillId="35" borderId="216" xfId="57" applyNumberFormat="1" applyFont="1" applyFill="1" applyBorder="1" applyAlignment="1">
      <alignment horizontal="center" vertical="center" wrapText="1"/>
      <protection/>
    </xf>
    <xf numFmtId="1" fontId="18" fillId="35" borderId="146" xfId="57" applyNumberFormat="1" applyFont="1" applyFill="1" applyBorder="1" applyAlignment="1">
      <alignment horizontal="center" vertical="center" wrapText="1"/>
      <protection/>
    </xf>
    <xf numFmtId="1" fontId="18" fillId="35" borderId="90" xfId="57" applyNumberFormat="1" applyFont="1" applyFill="1" applyBorder="1" applyAlignment="1">
      <alignment horizontal="center" vertical="center" wrapText="1"/>
      <protection/>
    </xf>
    <xf numFmtId="0" fontId="19" fillId="35" borderId="217" xfId="57" applyFont="1" applyFill="1" applyBorder="1" applyAlignment="1">
      <alignment horizontal="center"/>
      <protection/>
    </xf>
    <xf numFmtId="0" fontId="19" fillId="35" borderId="128" xfId="57" applyFont="1" applyFill="1" applyBorder="1" applyAlignment="1">
      <alignment horizontal="center"/>
      <protection/>
    </xf>
    <xf numFmtId="0" fontId="19" fillId="35" borderId="218" xfId="57" applyFont="1" applyFill="1" applyBorder="1" applyAlignment="1">
      <alignment horizontal="center"/>
      <protection/>
    </xf>
    <xf numFmtId="0" fontId="19" fillId="35" borderId="219" xfId="57" applyFont="1" applyFill="1" applyBorder="1" applyAlignment="1">
      <alignment horizont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_Cuadro 1.1 Comportamiento pasajeros y carga MARZO 2009" xfId="60"/>
    <cellStyle name="Normal_Cuadro 1.1 Comportamiento pasajeros y carga MARZO 2009 2" xfId="61"/>
    <cellStyle name="Normal_CUADRO 1.1 DEFINITIVO" xfId="62"/>
    <cellStyle name="Normal_CUADRO 1.2. PAX NACIONAL POR EMPRESA MAR 2009" xfId="63"/>
    <cellStyle name="Normal_CUADRO 1.6 PAX NACIONALES PRINCIPALES RUTAS MAR 200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92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3429000</xdr:colOff>
      <xdr:row>1</xdr:row>
      <xdr:rowOff>85725</xdr:rowOff>
    </xdr:from>
    <xdr:to>
      <xdr:col>2</xdr:col>
      <xdr:colOff>4238625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11430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</xdr:row>
      <xdr:rowOff>104775</xdr:rowOff>
    </xdr:from>
    <xdr:to>
      <xdr:col>7</xdr:col>
      <xdr:colOff>542925</xdr:colOff>
      <xdr:row>14</xdr:row>
      <xdr:rowOff>28575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133350"/>
          <a:ext cx="278130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495300</xdr:colOff>
      <xdr:row>1</xdr:row>
      <xdr:rowOff>95250</xdr:rowOff>
    </xdr:from>
    <xdr:to>
      <xdr:col>17</xdr:col>
      <xdr:colOff>428625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257175"/>
          <a:ext cx="14382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11.28125" defaultRowHeight="15"/>
  <cols>
    <col min="1" max="1" width="1.8515625" style="339" customWidth="1"/>
    <col min="2" max="2" width="14.28125" style="339" customWidth="1"/>
    <col min="3" max="3" width="67.28125" style="339" customWidth="1"/>
    <col min="4" max="4" width="2.140625" style="339" customWidth="1"/>
    <col min="5" max="16384" width="11.28125" style="339" customWidth="1"/>
  </cols>
  <sheetData>
    <row r="1" ht="2.25" customHeight="1" thickBot="1">
      <c r="B1" s="338"/>
    </row>
    <row r="2" spans="2:3" ht="11.25" customHeight="1" thickTop="1">
      <c r="B2" s="340"/>
      <c r="C2" s="341"/>
    </row>
    <row r="3" spans="2:3" ht="21.75" customHeight="1">
      <c r="B3" s="342" t="s">
        <v>74</v>
      </c>
      <c r="C3" s="343"/>
    </row>
    <row r="4" spans="2:3" ht="18" customHeight="1">
      <c r="B4" s="344" t="s">
        <v>75</v>
      </c>
      <c r="C4" s="343"/>
    </row>
    <row r="5" spans="2:3" ht="18" customHeight="1">
      <c r="B5" s="345" t="s">
        <v>76</v>
      </c>
      <c r="C5" s="343"/>
    </row>
    <row r="6" spans="2:3" ht="9" customHeight="1">
      <c r="B6" s="346"/>
      <c r="C6" s="343"/>
    </row>
    <row r="7" spans="2:3" ht="3" customHeight="1">
      <c r="B7" s="347"/>
      <c r="C7" s="348"/>
    </row>
    <row r="8" spans="2:5" ht="24">
      <c r="B8" s="500" t="s">
        <v>152</v>
      </c>
      <c r="C8" s="501"/>
      <c r="E8" s="349"/>
    </row>
    <row r="9" spans="2:5" ht="23.25">
      <c r="B9" s="502" t="s">
        <v>38</v>
      </c>
      <c r="C9" s="503"/>
      <c r="E9" s="349"/>
    </row>
    <row r="10" spans="2:3" ht="15.75" customHeight="1">
      <c r="B10" s="504" t="s">
        <v>77</v>
      </c>
      <c r="C10" s="505"/>
    </row>
    <row r="11" spans="2:3" ht="4.5" customHeight="1" thickBot="1">
      <c r="B11" s="350"/>
      <c r="C11" s="351"/>
    </row>
    <row r="12" spans="2:3" ht="19.5" customHeight="1" thickBot="1" thickTop="1">
      <c r="B12" s="381" t="s">
        <v>78</v>
      </c>
      <c r="C12" s="382" t="s">
        <v>136</v>
      </c>
    </row>
    <row r="13" spans="2:3" ht="19.5" customHeight="1" thickTop="1">
      <c r="B13" s="352" t="s">
        <v>79</v>
      </c>
      <c r="C13" s="353" t="s">
        <v>80</v>
      </c>
    </row>
    <row r="14" spans="2:3" ht="19.5" customHeight="1">
      <c r="B14" s="354" t="s">
        <v>81</v>
      </c>
      <c r="C14" s="355" t="s">
        <v>82</v>
      </c>
    </row>
    <row r="15" spans="2:3" ht="19.5" customHeight="1">
      <c r="B15" s="356" t="s">
        <v>83</v>
      </c>
      <c r="C15" s="357" t="s">
        <v>84</v>
      </c>
    </row>
    <row r="16" spans="2:3" ht="19.5" customHeight="1">
      <c r="B16" s="354" t="s">
        <v>85</v>
      </c>
      <c r="C16" s="355" t="s">
        <v>86</v>
      </c>
    </row>
    <row r="17" spans="2:3" ht="19.5" customHeight="1">
      <c r="B17" s="356" t="s">
        <v>87</v>
      </c>
      <c r="C17" s="357" t="s">
        <v>88</v>
      </c>
    </row>
    <row r="18" spans="2:3" ht="19.5" customHeight="1">
      <c r="B18" s="354" t="s">
        <v>89</v>
      </c>
      <c r="C18" s="355" t="s">
        <v>90</v>
      </c>
    </row>
    <row r="19" spans="2:3" ht="19.5" customHeight="1">
      <c r="B19" s="356" t="s">
        <v>91</v>
      </c>
      <c r="C19" s="357" t="s">
        <v>92</v>
      </c>
    </row>
    <row r="20" spans="2:3" ht="19.5" customHeight="1">
      <c r="B20" s="354" t="s">
        <v>93</v>
      </c>
      <c r="C20" s="355" t="s">
        <v>94</v>
      </c>
    </row>
    <row r="21" spans="2:3" ht="19.5" customHeight="1">
      <c r="B21" s="356" t="s">
        <v>95</v>
      </c>
      <c r="C21" s="357" t="s">
        <v>96</v>
      </c>
    </row>
    <row r="22" spans="2:3" ht="19.5" customHeight="1">
      <c r="B22" s="354" t="s">
        <v>97</v>
      </c>
      <c r="C22" s="355" t="s">
        <v>98</v>
      </c>
    </row>
    <row r="23" spans="2:3" ht="20.25" customHeight="1">
      <c r="B23" s="356" t="s">
        <v>99</v>
      </c>
      <c r="C23" s="357" t="s">
        <v>100</v>
      </c>
    </row>
    <row r="24" spans="2:3" ht="20.25" customHeight="1">
      <c r="B24" s="354" t="s">
        <v>101</v>
      </c>
      <c r="C24" s="355" t="s">
        <v>102</v>
      </c>
    </row>
    <row r="25" spans="2:3" ht="20.25" customHeight="1">
      <c r="B25" s="356" t="s">
        <v>103</v>
      </c>
      <c r="C25" s="358" t="s">
        <v>104</v>
      </c>
    </row>
    <row r="26" spans="2:3" ht="20.25" customHeight="1">
      <c r="B26" s="354" t="s">
        <v>105</v>
      </c>
      <c r="C26" s="383" t="s">
        <v>106</v>
      </c>
    </row>
    <row r="27" spans="2:4" ht="20.25" customHeight="1">
      <c r="B27" s="356" t="s">
        <v>116</v>
      </c>
      <c r="C27" s="357" t="s">
        <v>128</v>
      </c>
      <c r="D27" s="391"/>
    </row>
    <row r="28" spans="2:4" ht="20.25" customHeight="1">
      <c r="B28" s="474" t="s">
        <v>117</v>
      </c>
      <c r="C28" s="370" t="s">
        <v>129</v>
      </c>
      <c r="D28" s="391"/>
    </row>
    <row r="29" spans="2:4" ht="20.25" customHeight="1">
      <c r="B29" s="356" t="s">
        <v>118</v>
      </c>
      <c r="C29" s="358" t="s">
        <v>130</v>
      </c>
      <c r="D29" s="391"/>
    </row>
    <row r="30" spans="2:4" ht="20.25" customHeight="1" thickBot="1">
      <c r="B30" s="475" t="s">
        <v>119</v>
      </c>
      <c r="C30" s="371" t="s">
        <v>131</v>
      </c>
      <c r="D30" s="391"/>
    </row>
    <row r="31" s="498" customFormat="1" ht="15" customHeight="1" thickTop="1"/>
    <row r="32" s="498" customFormat="1" ht="14.25">
      <c r="B32" s="499" t="s">
        <v>151</v>
      </c>
    </row>
    <row r="33" s="498" customFormat="1" ht="12"/>
    <row r="34" s="498" customFormat="1" ht="12"/>
    <row r="35" spans="1:3" ht="14.25">
      <c r="A35" s="384"/>
      <c r="B35" s="385" t="s">
        <v>137</v>
      </c>
      <c r="C35" s="384"/>
    </row>
    <row r="36" spans="1:3" ht="12">
      <c r="A36" s="384"/>
      <c r="B36" s="384" t="s">
        <v>138</v>
      </c>
      <c r="C36" s="384"/>
    </row>
    <row r="37" spans="1:3" ht="12">
      <c r="A37" s="384"/>
      <c r="B37" s="384"/>
      <c r="C37" s="384"/>
    </row>
    <row r="38" spans="1:3" ht="14.25">
      <c r="A38" s="384"/>
      <c r="B38" s="385" t="s">
        <v>139</v>
      </c>
      <c r="C38" s="384"/>
    </row>
    <row r="39" spans="1:3" ht="12">
      <c r="A39" s="384"/>
      <c r="B39" s="384" t="s">
        <v>140</v>
      </c>
      <c r="C39" s="384"/>
    </row>
    <row r="40" spans="1:3" ht="12">
      <c r="A40" s="384"/>
      <c r="B40" s="384"/>
      <c r="C40" s="384"/>
    </row>
    <row r="41" spans="1:3" ht="15">
      <c r="A41" s="384"/>
      <c r="B41" s="386" t="s">
        <v>107</v>
      </c>
      <c r="C41" s="384"/>
    </row>
    <row r="42" spans="1:3" ht="14.25">
      <c r="A42" s="384"/>
      <c r="B42" s="385" t="s">
        <v>141</v>
      </c>
      <c r="C42" s="384"/>
    </row>
    <row r="43" spans="1:3" ht="14.25">
      <c r="A43" s="384"/>
      <c r="B43" s="387" t="s">
        <v>108</v>
      </c>
      <c r="C43" s="384"/>
    </row>
    <row r="44" spans="1:3" ht="12">
      <c r="A44" s="384"/>
      <c r="B44" s="388" t="s">
        <v>109</v>
      </c>
      <c r="C44" s="384"/>
    </row>
    <row r="45" spans="1:3" ht="12">
      <c r="A45" s="384"/>
      <c r="B45" s="384"/>
      <c r="C45" s="384"/>
    </row>
    <row r="46" spans="1:3" ht="12">
      <c r="A46" s="384"/>
      <c r="B46" s="384"/>
      <c r="C46" s="384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47"/>
  <sheetViews>
    <sheetView showGridLines="0" zoomScale="88" zoomScaleNormal="88" zoomScalePageLayoutView="0" workbookViewId="0" topLeftCell="A1">
      <selection activeCell="A14" sqref="A14:Q45"/>
    </sheetView>
  </sheetViews>
  <sheetFormatPr defaultColWidth="9.140625" defaultRowHeight="15"/>
  <cols>
    <col min="1" max="1" width="15.8515625" style="186" customWidth="1"/>
    <col min="2" max="2" width="9.8515625" style="186" customWidth="1"/>
    <col min="3" max="3" width="12.00390625" style="186" customWidth="1"/>
    <col min="4" max="4" width="9.140625" style="186" bestFit="1" customWidth="1"/>
    <col min="5" max="5" width="9.7109375" style="186" bestFit="1" customWidth="1"/>
    <col min="6" max="6" width="9.7109375" style="186" customWidth="1"/>
    <col min="7" max="7" width="11.7109375" style="186" customWidth="1"/>
    <col min="8" max="8" width="9.140625" style="186" bestFit="1" customWidth="1"/>
    <col min="9" max="9" width="9.00390625" style="186" customWidth="1"/>
    <col min="10" max="10" width="10.28125" style="186" customWidth="1"/>
    <col min="11" max="11" width="12.00390625" style="186" customWidth="1"/>
    <col min="12" max="12" width="9.28125" style="186" bestFit="1" customWidth="1"/>
    <col min="13" max="13" width="9.7109375" style="186" bestFit="1" customWidth="1"/>
    <col min="14" max="14" width="9.7109375" style="186" customWidth="1"/>
    <col min="15" max="15" width="11.7109375" style="186" customWidth="1"/>
    <col min="16" max="16" width="9.28125" style="186" bestFit="1" customWidth="1"/>
    <col min="17" max="17" width="10.28125" style="186" customWidth="1"/>
    <col min="18" max="16384" width="9.140625" style="186" customWidth="1"/>
  </cols>
  <sheetData>
    <row r="1" spans="14:17" ht="19.5" thickBot="1">
      <c r="N1" s="616" t="s">
        <v>28</v>
      </c>
      <c r="O1" s="617"/>
      <c r="P1" s="617"/>
      <c r="Q1" s="618"/>
    </row>
    <row r="2" ht="3.75" customHeight="1" thickBot="1"/>
    <row r="3" spans="1:17" ht="24" customHeight="1" thickTop="1">
      <c r="A3" s="604" t="s">
        <v>54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6"/>
    </row>
    <row r="4" spans="1:17" ht="23.25" customHeight="1" thickBot="1">
      <c r="A4" s="613" t="s">
        <v>38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5"/>
    </row>
    <row r="5" spans="1:17" s="211" customFormat="1" ht="20.25" customHeight="1" thickBot="1">
      <c r="A5" s="624" t="s">
        <v>142</v>
      </c>
      <c r="B5" s="619" t="s">
        <v>36</v>
      </c>
      <c r="C5" s="620"/>
      <c r="D5" s="620"/>
      <c r="E5" s="620"/>
      <c r="F5" s="621"/>
      <c r="G5" s="621"/>
      <c r="H5" s="621"/>
      <c r="I5" s="622"/>
      <c r="J5" s="620" t="s">
        <v>35</v>
      </c>
      <c r="K5" s="620"/>
      <c r="L5" s="620"/>
      <c r="M5" s="620"/>
      <c r="N5" s="620"/>
      <c r="O5" s="620"/>
      <c r="P5" s="620"/>
      <c r="Q5" s="623"/>
    </row>
    <row r="6" spans="1:17" s="478" customFormat="1" ht="28.5" customHeight="1" thickBot="1">
      <c r="A6" s="625"/>
      <c r="B6" s="607" t="s">
        <v>156</v>
      </c>
      <c r="C6" s="608"/>
      <c r="D6" s="609"/>
      <c r="E6" s="559" t="s">
        <v>34</v>
      </c>
      <c r="F6" s="607" t="s">
        <v>146</v>
      </c>
      <c r="G6" s="608"/>
      <c r="H6" s="609"/>
      <c r="I6" s="561" t="s">
        <v>33</v>
      </c>
      <c r="J6" s="607" t="s">
        <v>157</v>
      </c>
      <c r="K6" s="608"/>
      <c r="L6" s="609"/>
      <c r="M6" s="559" t="s">
        <v>34</v>
      </c>
      <c r="N6" s="607" t="s">
        <v>147</v>
      </c>
      <c r="O6" s="608"/>
      <c r="P6" s="609"/>
      <c r="Q6" s="559" t="s">
        <v>33</v>
      </c>
    </row>
    <row r="7" spans="1:17" s="210" customFormat="1" ht="22.5" customHeight="1" thickBot="1">
      <c r="A7" s="626"/>
      <c r="B7" s="119" t="s">
        <v>22</v>
      </c>
      <c r="C7" s="116" t="s">
        <v>21</v>
      </c>
      <c r="D7" s="116" t="s">
        <v>17</v>
      </c>
      <c r="E7" s="560"/>
      <c r="F7" s="119" t="s">
        <v>22</v>
      </c>
      <c r="G7" s="117" t="s">
        <v>21</v>
      </c>
      <c r="H7" s="116" t="s">
        <v>17</v>
      </c>
      <c r="I7" s="562"/>
      <c r="J7" s="119" t="s">
        <v>22</v>
      </c>
      <c r="K7" s="116" t="s">
        <v>21</v>
      </c>
      <c r="L7" s="117" t="s">
        <v>17</v>
      </c>
      <c r="M7" s="560"/>
      <c r="N7" s="118" t="s">
        <v>22</v>
      </c>
      <c r="O7" s="117" t="s">
        <v>21</v>
      </c>
      <c r="P7" s="116" t="s">
        <v>17</v>
      </c>
      <c r="Q7" s="560"/>
    </row>
    <row r="8" spans="1:17" s="212" customFormat="1" ht="18" customHeight="1" thickBot="1">
      <c r="A8" s="219" t="s">
        <v>51</v>
      </c>
      <c r="B8" s="218">
        <f>SUM(B9:B45)</f>
        <v>10756.940000000002</v>
      </c>
      <c r="C8" s="214">
        <f>SUM(C9:C45)</f>
        <v>1017.6409999999996</v>
      </c>
      <c r="D8" s="214">
        <f aca="true" t="shared" si="0" ref="D8:D13">C8+B8</f>
        <v>11774.581000000002</v>
      </c>
      <c r="E8" s="215">
        <f aca="true" t="shared" si="1" ref="E8:E13">D8/$D$8</f>
        <v>1</v>
      </c>
      <c r="F8" s="214">
        <f>SUM(F9:F45)</f>
        <v>9804.539000000002</v>
      </c>
      <c r="G8" s="214">
        <f>SUM(G9:G45)</f>
        <v>1154.3319999999994</v>
      </c>
      <c r="H8" s="214">
        <f aca="true" t="shared" si="2" ref="H8:H13">G8+F8</f>
        <v>10958.871000000003</v>
      </c>
      <c r="I8" s="217">
        <f aca="true" t="shared" si="3" ref="I8:I13">(D8/H8-1)</f>
        <v>0.07443376238300448</v>
      </c>
      <c r="J8" s="216">
        <f>SUM(J9:J45)</f>
        <v>10756.940000000002</v>
      </c>
      <c r="K8" s="214">
        <f>SUM(K9:K45)</f>
        <v>1017.6409999999996</v>
      </c>
      <c r="L8" s="214">
        <f aca="true" t="shared" si="4" ref="L8:L13">K8+J8</f>
        <v>11774.581000000002</v>
      </c>
      <c r="M8" s="215">
        <f aca="true" t="shared" si="5" ref="M8:M13">(L8/$L$8)</f>
        <v>1</v>
      </c>
      <c r="N8" s="214">
        <f>SUM(N9:N45)</f>
        <v>9804.539000000002</v>
      </c>
      <c r="O8" s="214">
        <f>SUM(O9:O45)</f>
        <v>1154.3319999999994</v>
      </c>
      <c r="P8" s="214">
        <f aca="true" t="shared" si="6" ref="P8:P13">O8+N8</f>
        <v>10958.871000000003</v>
      </c>
      <c r="Q8" s="213">
        <f aca="true" t="shared" si="7" ref="Q8:Q13">(L8/P8-1)</f>
        <v>0.07443376238300448</v>
      </c>
    </row>
    <row r="9" spans="1:17" s="187" customFormat="1" ht="18" customHeight="1" thickTop="1">
      <c r="A9" s="201" t="s">
        <v>211</v>
      </c>
      <c r="B9" s="200">
        <v>1911.6970000000001</v>
      </c>
      <c r="C9" s="196">
        <v>45.564</v>
      </c>
      <c r="D9" s="196">
        <f t="shared" si="0"/>
        <v>1957.2610000000002</v>
      </c>
      <c r="E9" s="199">
        <f t="shared" si="1"/>
        <v>0.1662276559989693</v>
      </c>
      <c r="F9" s="197">
        <v>1599.6450000000002</v>
      </c>
      <c r="G9" s="196">
        <v>14.836</v>
      </c>
      <c r="H9" s="196">
        <f t="shared" si="2"/>
        <v>1614.4810000000002</v>
      </c>
      <c r="I9" s="198">
        <f t="shared" si="3"/>
        <v>0.2123159083321513</v>
      </c>
      <c r="J9" s="197">
        <v>1911.6970000000001</v>
      </c>
      <c r="K9" s="196">
        <v>45.564</v>
      </c>
      <c r="L9" s="196">
        <f t="shared" si="4"/>
        <v>1957.2610000000002</v>
      </c>
      <c r="M9" s="198">
        <f t="shared" si="5"/>
        <v>0.1662276559989693</v>
      </c>
      <c r="N9" s="197">
        <v>1599.6450000000002</v>
      </c>
      <c r="O9" s="196">
        <v>14.836</v>
      </c>
      <c r="P9" s="196">
        <f t="shared" si="6"/>
        <v>1614.4810000000002</v>
      </c>
      <c r="Q9" s="195">
        <f t="shared" si="7"/>
        <v>0.2123159083321513</v>
      </c>
    </row>
    <row r="10" spans="1:17" s="187" customFormat="1" ht="18" customHeight="1">
      <c r="A10" s="201" t="s">
        <v>214</v>
      </c>
      <c r="B10" s="200">
        <v>1329.2040000000002</v>
      </c>
      <c r="C10" s="196">
        <v>6.157</v>
      </c>
      <c r="D10" s="196">
        <f t="shared" si="0"/>
        <v>1335.361</v>
      </c>
      <c r="E10" s="199">
        <f t="shared" si="1"/>
        <v>0.11341048993590513</v>
      </c>
      <c r="F10" s="197">
        <v>1340.031</v>
      </c>
      <c r="G10" s="196">
        <v>13.440000000000001</v>
      </c>
      <c r="H10" s="196">
        <f t="shared" si="2"/>
        <v>1353.471</v>
      </c>
      <c r="I10" s="198">
        <f t="shared" si="3"/>
        <v>-0.013380412288109489</v>
      </c>
      <c r="J10" s="197">
        <v>1329.2040000000002</v>
      </c>
      <c r="K10" s="196">
        <v>6.157</v>
      </c>
      <c r="L10" s="196">
        <f t="shared" si="4"/>
        <v>1335.361</v>
      </c>
      <c r="M10" s="198">
        <f t="shared" si="5"/>
        <v>0.11341048993590513</v>
      </c>
      <c r="N10" s="197">
        <v>1340.031</v>
      </c>
      <c r="O10" s="196">
        <v>13.440000000000001</v>
      </c>
      <c r="P10" s="196">
        <f t="shared" si="6"/>
        <v>1353.471</v>
      </c>
      <c r="Q10" s="195">
        <f t="shared" si="7"/>
        <v>-0.013380412288109489</v>
      </c>
    </row>
    <row r="11" spans="1:17" s="187" customFormat="1" ht="18" customHeight="1">
      <c r="A11" s="201" t="s">
        <v>232</v>
      </c>
      <c r="B11" s="200">
        <v>1252.944</v>
      </c>
      <c r="C11" s="196">
        <v>0.61</v>
      </c>
      <c r="D11" s="196">
        <f t="shared" si="0"/>
        <v>1253.5539999999999</v>
      </c>
      <c r="E11" s="199">
        <f t="shared" si="1"/>
        <v>0.10646272678407832</v>
      </c>
      <c r="F11" s="197">
        <v>846.728</v>
      </c>
      <c r="G11" s="196"/>
      <c r="H11" s="196">
        <f t="shared" si="2"/>
        <v>846.728</v>
      </c>
      <c r="I11" s="198">
        <f t="shared" si="3"/>
        <v>0.480468344025472</v>
      </c>
      <c r="J11" s="197">
        <v>1252.944</v>
      </c>
      <c r="K11" s="196">
        <v>0.61</v>
      </c>
      <c r="L11" s="196">
        <f t="shared" si="4"/>
        <v>1253.5539999999999</v>
      </c>
      <c r="M11" s="198">
        <f t="shared" si="5"/>
        <v>0.10646272678407832</v>
      </c>
      <c r="N11" s="197">
        <v>846.728</v>
      </c>
      <c r="O11" s="196"/>
      <c r="P11" s="196">
        <f t="shared" si="6"/>
        <v>846.728</v>
      </c>
      <c r="Q11" s="195">
        <f t="shared" si="7"/>
        <v>0.480468344025472</v>
      </c>
    </row>
    <row r="12" spans="1:17" s="187" customFormat="1" ht="18" customHeight="1">
      <c r="A12" s="201" t="s">
        <v>213</v>
      </c>
      <c r="B12" s="200">
        <v>1201.5390000000002</v>
      </c>
      <c r="C12" s="196">
        <v>0.6</v>
      </c>
      <c r="D12" s="196">
        <f t="shared" si="0"/>
        <v>1202.1390000000001</v>
      </c>
      <c r="E12" s="199">
        <f t="shared" si="1"/>
        <v>0.10209611705078932</v>
      </c>
      <c r="F12" s="197">
        <v>1248.6480000000001</v>
      </c>
      <c r="G12" s="196">
        <v>1.7360000000000002</v>
      </c>
      <c r="H12" s="196">
        <f t="shared" si="2"/>
        <v>1250.3840000000002</v>
      </c>
      <c r="I12" s="198">
        <f t="shared" si="3"/>
        <v>-0.038584146950057074</v>
      </c>
      <c r="J12" s="197">
        <v>1201.5390000000002</v>
      </c>
      <c r="K12" s="196">
        <v>0.6</v>
      </c>
      <c r="L12" s="196">
        <f t="shared" si="4"/>
        <v>1202.1390000000001</v>
      </c>
      <c r="M12" s="198">
        <f t="shared" si="5"/>
        <v>0.10209611705078932</v>
      </c>
      <c r="N12" s="197">
        <v>1248.6480000000001</v>
      </c>
      <c r="O12" s="196">
        <v>1.7360000000000002</v>
      </c>
      <c r="P12" s="196">
        <f t="shared" si="6"/>
        <v>1250.3840000000002</v>
      </c>
      <c r="Q12" s="195">
        <f t="shared" si="7"/>
        <v>-0.038584146950057074</v>
      </c>
    </row>
    <row r="13" spans="1:17" s="187" customFormat="1" ht="18" customHeight="1">
      <c r="A13" s="201" t="s">
        <v>217</v>
      </c>
      <c r="B13" s="200">
        <v>731.405</v>
      </c>
      <c r="C13" s="196">
        <v>123.73</v>
      </c>
      <c r="D13" s="196">
        <f t="shared" si="0"/>
        <v>855.135</v>
      </c>
      <c r="E13" s="199">
        <f t="shared" si="1"/>
        <v>0.07262551423273574</v>
      </c>
      <c r="F13" s="197">
        <v>685.5659999999999</v>
      </c>
      <c r="G13" s="196">
        <v>78.683</v>
      </c>
      <c r="H13" s="196">
        <f t="shared" si="2"/>
        <v>764.2489999999999</v>
      </c>
      <c r="I13" s="198">
        <f t="shared" si="3"/>
        <v>0.1189219743826948</v>
      </c>
      <c r="J13" s="197">
        <v>731.405</v>
      </c>
      <c r="K13" s="196">
        <v>123.73</v>
      </c>
      <c r="L13" s="196">
        <f t="shared" si="4"/>
        <v>855.135</v>
      </c>
      <c r="M13" s="198">
        <f t="shared" si="5"/>
        <v>0.07262551423273574</v>
      </c>
      <c r="N13" s="197">
        <v>685.5659999999999</v>
      </c>
      <c r="O13" s="196">
        <v>78.683</v>
      </c>
      <c r="P13" s="196">
        <f t="shared" si="6"/>
        <v>764.2489999999999</v>
      </c>
      <c r="Q13" s="195">
        <f t="shared" si="7"/>
        <v>0.1189219743826948</v>
      </c>
    </row>
    <row r="14" spans="1:17" s="187" customFormat="1" ht="18" customHeight="1">
      <c r="A14" s="466" t="s">
        <v>212</v>
      </c>
      <c r="B14" s="467">
        <v>675.93</v>
      </c>
      <c r="C14" s="468">
        <v>2.1189999999999998</v>
      </c>
      <c r="D14" s="468">
        <f aca="true" t="shared" si="8" ref="D14:D29">C14+B14</f>
        <v>678.049</v>
      </c>
      <c r="E14" s="469">
        <f aca="true" t="shared" si="9" ref="E14:E29">D14/$D$8</f>
        <v>0.057585828319496025</v>
      </c>
      <c r="F14" s="470">
        <v>686.2660000000002</v>
      </c>
      <c r="G14" s="468">
        <v>1.106</v>
      </c>
      <c r="H14" s="468">
        <f aca="true" t="shared" si="10" ref="H14:H29">G14+F14</f>
        <v>687.3720000000002</v>
      </c>
      <c r="I14" s="471">
        <f aca="true" t="shared" si="11" ref="I14:I29">(D14/H14-1)</f>
        <v>-0.013563252503739132</v>
      </c>
      <c r="J14" s="470">
        <v>675.93</v>
      </c>
      <c r="K14" s="468">
        <v>2.1189999999999998</v>
      </c>
      <c r="L14" s="468">
        <f aca="true" t="shared" si="12" ref="L14:L29">K14+J14</f>
        <v>678.049</v>
      </c>
      <c r="M14" s="471">
        <f aca="true" t="shared" si="13" ref="M14:M29">(L14/$L$8)</f>
        <v>0.057585828319496025</v>
      </c>
      <c r="N14" s="470">
        <v>686.2660000000002</v>
      </c>
      <c r="O14" s="468">
        <v>1.106</v>
      </c>
      <c r="P14" s="468">
        <f aca="true" t="shared" si="14" ref="P14:P29">O14+N14</f>
        <v>687.3720000000002</v>
      </c>
      <c r="Q14" s="472">
        <f aca="true" t="shared" si="15" ref="Q14:Q29">(L14/P14-1)</f>
        <v>-0.013563252503739132</v>
      </c>
    </row>
    <row r="15" spans="1:17" s="187" customFormat="1" ht="18" customHeight="1">
      <c r="A15" s="201" t="s">
        <v>219</v>
      </c>
      <c r="B15" s="200">
        <v>291.14</v>
      </c>
      <c r="C15" s="196">
        <v>1.2750000000000001</v>
      </c>
      <c r="D15" s="196">
        <f t="shared" si="8"/>
        <v>292.41499999999996</v>
      </c>
      <c r="E15" s="199">
        <f t="shared" si="9"/>
        <v>0.02483442935251793</v>
      </c>
      <c r="F15" s="197">
        <v>210.577</v>
      </c>
      <c r="G15" s="196">
        <v>0.8600000000000001</v>
      </c>
      <c r="H15" s="196">
        <f t="shared" si="10"/>
        <v>211.437</v>
      </c>
      <c r="I15" s="198">
        <f t="shared" si="11"/>
        <v>0.38298878625784494</v>
      </c>
      <c r="J15" s="197">
        <v>291.14</v>
      </c>
      <c r="K15" s="196">
        <v>1.2750000000000001</v>
      </c>
      <c r="L15" s="196">
        <f t="shared" si="12"/>
        <v>292.41499999999996</v>
      </c>
      <c r="M15" s="198">
        <f t="shared" si="13"/>
        <v>0.02483442935251793</v>
      </c>
      <c r="N15" s="197">
        <v>210.577</v>
      </c>
      <c r="O15" s="196">
        <v>0.8600000000000001</v>
      </c>
      <c r="P15" s="196">
        <f t="shared" si="14"/>
        <v>211.437</v>
      </c>
      <c r="Q15" s="195">
        <f t="shared" si="15"/>
        <v>0.38298878625784494</v>
      </c>
    </row>
    <row r="16" spans="1:17" s="187" customFormat="1" ht="18" customHeight="1">
      <c r="A16" s="201" t="s">
        <v>220</v>
      </c>
      <c r="B16" s="200">
        <v>240.652</v>
      </c>
      <c r="C16" s="196">
        <v>0.276</v>
      </c>
      <c r="D16" s="196">
        <f>C16+B16</f>
        <v>240.928</v>
      </c>
      <c r="E16" s="199">
        <f>D16/$D$8</f>
        <v>0.020461704751956775</v>
      </c>
      <c r="F16" s="197">
        <v>249.39300000000003</v>
      </c>
      <c r="G16" s="196">
        <v>1.755</v>
      </c>
      <c r="H16" s="196">
        <f>G16+F16</f>
        <v>251.14800000000002</v>
      </c>
      <c r="I16" s="198">
        <f>(D16/H16-1)</f>
        <v>-0.04069313711437095</v>
      </c>
      <c r="J16" s="197">
        <v>240.652</v>
      </c>
      <c r="K16" s="196">
        <v>0.276</v>
      </c>
      <c r="L16" s="196">
        <f>K16+J16</f>
        <v>240.928</v>
      </c>
      <c r="M16" s="198">
        <f>(L16/$L$8)</f>
        <v>0.020461704751956775</v>
      </c>
      <c r="N16" s="197">
        <v>249.39300000000003</v>
      </c>
      <c r="O16" s="196">
        <v>1.755</v>
      </c>
      <c r="P16" s="196">
        <f>O16+N16</f>
        <v>251.14800000000002</v>
      </c>
      <c r="Q16" s="195">
        <f>(L16/P16-1)</f>
        <v>-0.04069313711437095</v>
      </c>
    </row>
    <row r="17" spans="1:17" s="187" customFormat="1" ht="18" customHeight="1">
      <c r="A17" s="201" t="s">
        <v>216</v>
      </c>
      <c r="B17" s="200">
        <v>221.63499999999996</v>
      </c>
      <c r="C17" s="196">
        <v>3.12</v>
      </c>
      <c r="D17" s="196">
        <f>C17+B17</f>
        <v>224.75499999999997</v>
      </c>
      <c r="E17" s="199">
        <f>D17/$D$8</f>
        <v>0.019088152690953496</v>
      </c>
      <c r="F17" s="197">
        <v>222.813</v>
      </c>
      <c r="G17" s="196">
        <v>1.24</v>
      </c>
      <c r="H17" s="196">
        <f>G17+F17</f>
        <v>224.053</v>
      </c>
      <c r="I17" s="198">
        <f>(D17/H17-1)</f>
        <v>0.0031331872369482205</v>
      </c>
      <c r="J17" s="197">
        <v>221.63499999999996</v>
      </c>
      <c r="K17" s="196">
        <v>3.12</v>
      </c>
      <c r="L17" s="196">
        <f>K17+J17</f>
        <v>224.75499999999997</v>
      </c>
      <c r="M17" s="198">
        <f>(L17/$L$8)</f>
        <v>0.019088152690953496</v>
      </c>
      <c r="N17" s="197">
        <v>222.813</v>
      </c>
      <c r="O17" s="196">
        <v>1.24</v>
      </c>
      <c r="P17" s="196">
        <f>O17+N17</f>
        <v>224.053</v>
      </c>
      <c r="Q17" s="195">
        <f>(L17/P17-1)</f>
        <v>0.0031331872369482205</v>
      </c>
    </row>
    <row r="18" spans="1:17" s="187" customFormat="1" ht="18" customHeight="1">
      <c r="A18" s="201" t="s">
        <v>221</v>
      </c>
      <c r="B18" s="200">
        <v>185.858</v>
      </c>
      <c r="C18" s="196">
        <v>0</v>
      </c>
      <c r="D18" s="196">
        <f>C18+B18</f>
        <v>185.858</v>
      </c>
      <c r="E18" s="199">
        <f>D18/$D$8</f>
        <v>0.0157846805758948</v>
      </c>
      <c r="F18" s="197">
        <v>115.481</v>
      </c>
      <c r="G18" s="196"/>
      <c r="H18" s="196">
        <f>G18+F18</f>
        <v>115.481</v>
      </c>
      <c r="I18" s="198">
        <f>(D18/H18-1)</f>
        <v>0.6094249270442758</v>
      </c>
      <c r="J18" s="197">
        <v>185.858</v>
      </c>
      <c r="K18" s="196"/>
      <c r="L18" s="196">
        <f>K18+J18</f>
        <v>185.858</v>
      </c>
      <c r="M18" s="198">
        <f>(L18/$L$8)</f>
        <v>0.0157846805758948</v>
      </c>
      <c r="N18" s="197">
        <v>115.481</v>
      </c>
      <c r="O18" s="196"/>
      <c r="P18" s="196">
        <f>O18+N18</f>
        <v>115.481</v>
      </c>
      <c r="Q18" s="195">
        <f>(L18/P18-1)</f>
        <v>0.6094249270442758</v>
      </c>
    </row>
    <row r="19" spans="1:17" s="187" customFormat="1" ht="18" customHeight="1">
      <c r="A19" s="201" t="s">
        <v>215</v>
      </c>
      <c r="B19" s="200">
        <v>182.822</v>
      </c>
      <c r="C19" s="196">
        <v>0.30000000000000004</v>
      </c>
      <c r="D19" s="196">
        <f>C19+B19</f>
        <v>183.122</v>
      </c>
      <c r="E19" s="199">
        <f>D19/$D$8</f>
        <v>0.01555231561955368</v>
      </c>
      <c r="F19" s="197">
        <v>200.986</v>
      </c>
      <c r="G19" s="196">
        <v>1.54</v>
      </c>
      <c r="H19" s="196">
        <f>G19+F19</f>
        <v>202.52599999999998</v>
      </c>
      <c r="I19" s="198">
        <f>(D19/H19-1)</f>
        <v>-0.09580992070153938</v>
      </c>
      <c r="J19" s="197">
        <v>182.822</v>
      </c>
      <c r="K19" s="196">
        <v>0.30000000000000004</v>
      </c>
      <c r="L19" s="196">
        <f>K19+J19</f>
        <v>183.122</v>
      </c>
      <c r="M19" s="198">
        <f>(L19/$L$8)</f>
        <v>0.01555231561955368</v>
      </c>
      <c r="N19" s="197">
        <v>200.986</v>
      </c>
      <c r="O19" s="196">
        <v>1.54</v>
      </c>
      <c r="P19" s="196">
        <f>O19+N19</f>
        <v>202.52599999999998</v>
      </c>
      <c r="Q19" s="195">
        <f>(L19/P19-1)</f>
        <v>-0.09580992070153938</v>
      </c>
    </row>
    <row r="20" spans="1:17" s="187" customFormat="1" ht="18" customHeight="1">
      <c r="A20" s="201" t="s">
        <v>223</v>
      </c>
      <c r="B20" s="200">
        <v>138.77</v>
      </c>
      <c r="C20" s="196">
        <v>0</v>
      </c>
      <c r="D20" s="196">
        <f t="shared" si="8"/>
        <v>138.77</v>
      </c>
      <c r="E20" s="199">
        <f t="shared" si="9"/>
        <v>0.011785557379918656</v>
      </c>
      <c r="F20" s="197">
        <v>106.72</v>
      </c>
      <c r="G20" s="196"/>
      <c r="H20" s="196">
        <f t="shared" si="10"/>
        <v>106.72</v>
      </c>
      <c r="I20" s="198">
        <f t="shared" si="11"/>
        <v>0.3003185907046477</v>
      </c>
      <c r="J20" s="197">
        <v>138.77</v>
      </c>
      <c r="K20" s="196"/>
      <c r="L20" s="196">
        <f t="shared" si="12"/>
        <v>138.77</v>
      </c>
      <c r="M20" s="198">
        <f t="shared" si="13"/>
        <v>0.011785557379918656</v>
      </c>
      <c r="N20" s="197">
        <v>106.72</v>
      </c>
      <c r="O20" s="196"/>
      <c r="P20" s="196">
        <f t="shared" si="14"/>
        <v>106.72</v>
      </c>
      <c r="Q20" s="195">
        <f t="shared" si="15"/>
        <v>0.3003185907046477</v>
      </c>
    </row>
    <row r="21" spans="1:17" s="187" customFormat="1" ht="18" customHeight="1">
      <c r="A21" s="201" t="s">
        <v>222</v>
      </c>
      <c r="B21" s="200">
        <v>129.50500000000002</v>
      </c>
      <c r="C21" s="196">
        <v>3.5</v>
      </c>
      <c r="D21" s="196">
        <f t="shared" si="8"/>
        <v>133.00500000000002</v>
      </c>
      <c r="E21" s="199">
        <f t="shared" si="9"/>
        <v>0.01129594335458731</v>
      </c>
      <c r="F21" s="197">
        <v>134.267</v>
      </c>
      <c r="G21" s="196">
        <v>0.13</v>
      </c>
      <c r="H21" s="196">
        <f t="shared" si="10"/>
        <v>134.397</v>
      </c>
      <c r="I21" s="198">
        <f t="shared" si="11"/>
        <v>-0.010357374048527657</v>
      </c>
      <c r="J21" s="197">
        <v>129.50500000000002</v>
      </c>
      <c r="K21" s="196">
        <v>3.5</v>
      </c>
      <c r="L21" s="196">
        <f t="shared" si="12"/>
        <v>133.00500000000002</v>
      </c>
      <c r="M21" s="198">
        <f t="shared" si="13"/>
        <v>0.01129594335458731</v>
      </c>
      <c r="N21" s="197">
        <v>134.267</v>
      </c>
      <c r="O21" s="196">
        <v>0.13</v>
      </c>
      <c r="P21" s="196">
        <f t="shared" si="14"/>
        <v>134.397</v>
      </c>
      <c r="Q21" s="195">
        <f t="shared" si="15"/>
        <v>-0.010357374048527657</v>
      </c>
    </row>
    <row r="22" spans="1:17" s="187" customFormat="1" ht="18" customHeight="1">
      <c r="A22" s="201" t="s">
        <v>227</v>
      </c>
      <c r="B22" s="200">
        <v>104.591</v>
      </c>
      <c r="C22" s="196">
        <v>13.968</v>
      </c>
      <c r="D22" s="196">
        <f t="shared" si="8"/>
        <v>118.559</v>
      </c>
      <c r="E22" s="199">
        <f t="shared" si="9"/>
        <v>0.010069063179403155</v>
      </c>
      <c r="F22" s="197">
        <v>59.120000000000005</v>
      </c>
      <c r="G22" s="196">
        <v>15.23</v>
      </c>
      <c r="H22" s="196">
        <f t="shared" si="10"/>
        <v>74.35000000000001</v>
      </c>
      <c r="I22" s="198">
        <f t="shared" si="11"/>
        <v>0.5946065904505715</v>
      </c>
      <c r="J22" s="197">
        <v>104.591</v>
      </c>
      <c r="K22" s="196">
        <v>13.968</v>
      </c>
      <c r="L22" s="196">
        <f t="shared" si="12"/>
        <v>118.559</v>
      </c>
      <c r="M22" s="198">
        <f t="shared" si="13"/>
        <v>0.010069063179403155</v>
      </c>
      <c r="N22" s="197">
        <v>59.120000000000005</v>
      </c>
      <c r="O22" s="196">
        <v>15.23</v>
      </c>
      <c r="P22" s="196">
        <f t="shared" si="14"/>
        <v>74.35000000000001</v>
      </c>
      <c r="Q22" s="195">
        <f t="shared" si="15"/>
        <v>0.5946065904505715</v>
      </c>
    </row>
    <row r="23" spans="1:17" s="187" customFormat="1" ht="18" customHeight="1">
      <c r="A23" s="201" t="s">
        <v>235</v>
      </c>
      <c r="B23" s="200">
        <v>95.186</v>
      </c>
      <c r="C23" s="196">
        <v>0</v>
      </c>
      <c r="D23" s="196">
        <f t="shared" si="8"/>
        <v>95.186</v>
      </c>
      <c r="E23" s="199">
        <f t="shared" si="9"/>
        <v>0.008084024391186403</v>
      </c>
      <c r="F23" s="197">
        <v>104.02300000000001</v>
      </c>
      <c r="G23" s="196">
        <v>6.76</v>
      </c>
      <c r="H23" s="196">
        <f t="shared" si="10"/>
        <v>110.78300000000002</v>
      </c>
      <c r="I23" s="198">
        <f t="shared" si="11"/>
        <v>-0.14078874917631767</v>
      </c>
      <c r="J23" s="197">
        <v>95.186</v>
      </c>
      <c r="K23" s="196"/>
      <c r="L23" s="196">
        <f t="shared" si="12"/>
        <v>95.186</v>
      </c>
      <c r="M23" s="198">
        <f t="shared" si="13"/>
        <v>0.008084024391186403</v>
      </c>
      <c r="N23" s="197">
        <v>104.02300000000001</v>
      </c>
      <c r="O23" s="196">
        <v>6.76</v>
      </c>
      <c r="P23" s="196">
        <f t="shared" si="14"/>
        <v>110.78300000000002</v>
      </c>
      <c r="Q23" s="195">
        <f t="shared" si="15"/>
        <v>-0.14078874917631767</v>
      </c>
    </row>
    <row r="24" spans="1:17" s="187" customFormat="1" ht="18" customHeight="1">
      <c r="A24" s="201" t="s">
        <v>241</v>
      </c>
      <c r="B24" s="200">
        <v>28.994</v>
      </c>
      <c r="C24" s="196">
        <v>53.799</v>
      </c>
      <c r="D24" s="196">
        <f t="shared" si="8"/>
        <v>82.793</v>
      </c>
      <c r="E24" s="199">
        <f t="shared" si="9"/>
        <v>0.007031502861970205</v>
      </c>
      <c r="F24" s="197"/>
      <c r="G24" s="196">
        <v>21.337</v>
      </c>
      <c r="H24" s="196">
        <f t="shared" si="10"/>
        <v>21.337</v>
      </c>
      <c r="I24" s="198">
        <f t="shared" si="11"/>
        <v>2.880254956179407</v>
      </c>
      <c r="J24" s="197">
        <v>28.994</v>
      </c>
      <c r="K24" s="196">
        <v>53.799</v>
      </c>
      <c r="L24" s="196">
        <f t="shared" si="12"/>
        <v>82.793</v>
      </c>
      <c r="M24" s="198">
        <f t="shared" si="13"/>
        <v>0.007031502861970205</v>
      </c>
      <c r="N24" s="197"/>
      <c r="O24" s="196">
        <v>21.337</v>
      </c>
      <c r="P24" s="196">
        <f t="shared" si="14"/>
        <v>21.337</v>
      </c>
      <c r="Q24" s="195">
        <f t="shared" si="15"/>
        <v>2.880254956179407</v>
      </c>
    </row>
    <row r="25" spans="1:17" s="187" customFormat="1" ht="18" customHeight="1">
      <c r="A25" s="201" t="s">
        <v>246</v>
      </c>
      <c r="B25" s="200">
        <v>75.925</v>
      </c>
      <c r="C25" s="196">
        <v>0.8200000000000001</v>
      </c>
      <c r="D25" s="196">
        <f t="shared" si="8"/>
        <v>76.74499999999999</v>
      </c>
      <c r="E25" s="199">
        <f t="shared" si="9"/>
        <v>0.006517854011110882</v>
      </c>
      <c r="F25" s="197">
        <v>92.47900000000001</v>
      </c>
      <c r="G25" s="196">
        <v>1.43</v>
      </c>
      <c r="H25" s="196">
        <f t="shared" si="10"/>
        <v>93.90900000000002</v>
      </c>
      <c r="I25" s="198">
        <f t="shared" si="11"/>
        <v>-0.1827726841942735</v>
      </c>
      <c r="J25" s="197">
        <v>75.925</v>
      </c>
      <c r="K25" s="196">
        <v>0.8200000000000001</v>
      </c>
      <c r="L25" s="196">
        <f t="shared" si="12"/>
        <v>76.74499999999999</v>
      </c>
      <c r="M25" s="198">
        <f t="shared" si="13"/>
        <v>0.006517854011110882</v>
      </c>
      <c r="N25" s="197">
        <v>92.47900000000001</v>
      </c>
      <c r="O25" s="196">
        <v>1.43</v>
      </c>
      <c r="P25" s="196">
        <f t="shared" si="14"/>
        <v>93.90900000000002</v>
      </c>
      <c r="Q25" s="195">
        <f t="shared" si="15"/>
        <v>-0.1827726841942735</v>
      </c>
    </row>
    <row r="26" spans="1:17" s="187" customFormat="1" ht="18" customHeight="1">
      <c r="A26" s="201" t="s">
        <v>236</v>
      </c>
      <c r="B26" s="200">
        <v>73.794</v>
      </c>
      <c r="C26" s="196">
        <v>0</v>
      </c>
      <c r="D26" s="196">
        <f t="shared" si="8"/>
        <v>73.794</v>
      </c>
      <c r="E26" s="199">
        <f t="shared" si="9"/>
        <v>0.006267229381665469</v>
      </c>
      <c r="F26" s="197">
        <v>60.42</v>
      </c>
      <c r="G26" s="196">
        <v>0.07</v>
      </c>
      <c r="H26" s="196">
        <f t="shared" si="10"/>
        <v>60.49</v>
      </c>
      <c r="I26" s="198">
        <f t="shared" si="11"/>
        <v>0.21993717969912363</v>
      </c>
      <c r="J26" s="197">
        <v>73.794</v>
      </c>
      <c r="K26" s="196"/>
      <c r="L26" s="196">
        <f t="shared" si="12"/>
        <v>73.794</v>
      </c>
      <c r="M26" s="198">
        <f t="shared" si="13"/>
        <v>0.006267229381665469</v>
      </c>
      <c r="N26" s="197">
        <v>60.42</v>
      </c>
      <c r="O26" s="196">
        <v>0.07</v>
      </c>
      <c r="P26" s="196">
        <f t="shared" si="14"/>
        <v>60.49</v>
      </c>
      <c r="Q26" s="195">
        <f t="shared" si="15"/>
        <v>0.21993717969912363</v>
      </c>
    </row>
    <row r="27" spans="1:17" s="187" customFormat="1" ht="18" customHeight="1">
      <c r="A27" s="201" t="s">
        <v>224</v>
      </c>
      <c r="B27" s="200">
        <v>33.546</v>
      </c>
      <c r="C27" s="196">
        <v>37.92100000000001</v>
      </c>
      <c r="D27" s="196">
        <f t="shared" si="8"/>
        <v>71.46700000000001</v>
      </c>
      <c r="E27" s="199">
        <f t="shared" si="9"/>
        <v>0.006069600268578559</v>
      </c>
      <c r="F27" s="197">
        <v>63.019999999999996</v>
      </c>
      <c r="G27" s="196">
        <v>79.21799999999999</v>
      </c>
      <c r="H27" s="196">
        <f t="shared" si="10"/>
        <v>142.238</v>
      </c>
      <c r="I27" s="198">
        <f t="shared" si="11"/>
        <v>-0.49755339642008456</v>
      </c>
      <c r="J27" s="197">
        <v>33.546</v>
      </c>
      <c r="K27" s="196">
        <v>37.92100000000001</v>
      </c>
      <c r="L27" s="196">
        <f t="shared" si="12"/>
        <v>71.46700000000001</v>
      </c>
      <c r="M27" s="198">
        <f t="shared" si="13"/>
        <v>0.006069600268578559</v>
      </c>
      <c r="N27" s="197">
        <v>63.019999999999996</v>
      </c>
      <c r="O27" s="196">
        <v>79.21799999999999</v>
      </c>
      <c r="P27" s="196">
        <f t="shared" si="14"/>
        <v>142.238</v>
      </c>
      <c r="Q27" s="195">
        <f t="shared" si="15"/>
        <v>-0.49755339642008456</v>
      </c>
    </row>
    <row r="28" spans="1:17" s="187" customFormat="1" ht="18" customHeight="1">
      <c r="A28" s="201" t="s">
        <v>228</v>
      </c>
      <c r="B28" s="200">
        <v>70.554</v>
      </c>
      <c r="C28" s="196">
        <v>0</v>
      </c>
      <c r="D28" s="196">
        <f t="shared" si="8"/>
        <v>70.554</v>
      </c>
      <c r="E28" s="199">
        <f t="shared" si="9"/>
        <v>0.005992060354419405</v>
      </c>
      <c r="F28" s="197">
        <v>68.57900000000001</v>
      </c>
      <c r="G28" s="196"/>
      <c r="H28" s="196">
        <f t="shared" si="10"/>
        <v>68.57900000000001</v>
      </c>
      <c r="I28" s="198">
        <f t="shared" si="11"/>
        <v>0.028798903454410052</v>
      </c>
      <c r="J28" s="197">
        <v>70.554</v>
      </c>
      <c r="K28" s="196"/>
      <c r="L28" s="196">
        <f t="shared" si="12"/>
        <v>70.554</v>
      </c>
      <c r="M28" s="198">
        <f t="shared" si="13"/>
        <v>0.005992060354419405</v>
      </c>
      <c r="N28" s="197">
        <v>68.57900000000001</v>
      </c>
      <c r="O28" s="196"/>
      <c r="P28" s="196">
        <f t="shared" si="14"/>
        <v>68.57900000000001</v>
      </c>
      <c r="Q28" s="195">
        <f t="shared" si="15"/>
        <v>0.028798903454410052</v>
      </c>
    </row>
    <row r="29" spans="1:17" s="187" customFormat="1" ht="18" customHeight="1">
      <c r="A29" s="201" t="s">
        <v>231</v>
      </c>
      <c r="B29" s="200">
        <v>61.35</v>
      </c>
      <c r="C29" s="196">
        <v>8.578999999999999</v>
      </c>
      <c r="D29" s="196">
        <f t="shared" si="8"/>
        <v>69.929</v>
      </c>
      <c r="E29" s="199">
        <f t="shared" si="9"/>
        <v>0.00593897990934879</v>
      </c>
      <c r="F29" s="197">
        <v>50.028000000000006</v>
      </c>
      <c r="G29" s="196">
        <v>36.051</v>
      </c>
      <c r="H29" s="196">
        <f t="shared" si="10"/>
        <v>86.07900000000001</v>
      </c>
      <c r="I29" s="198">
        <f t="shared" si="11"/>
        <v>-0.18761835058492782</v>
      </c>
      <c r="J29" s="197">
        <v>61.35</v>
      </c>
      <c r="K29" s="196">
        <v>8.578999999999999</v>
      </c>
      <c r="L29" s="196">
        <f t="shared" si="12"/>
        <v>69.929</v>
      </c>
      <c r="M29" s="198">
        <f t="shared" si="13"/>
        <v>0.00593897990934879</v>
      </c>
      <c r="N29" s="197">
        <v>50.028000000000006</v>
      </c>
      <c r="O29" s="196">
        <v>36.051</v>
      </c>
      <c r="P29" s="196">
        <f t="shared" si="14"/>
        <v>86.07900000000001</v>
      </c>
      <c r="Q29" s="195">
        <f t="shared" si="15"/>
        <v>-0.18761835058492782</v>
      </c>
    </row>
    <row r="30" spans="1:17" s="187" customFormat="1" ht="18" customHeight="1">
      <c r="A30" s="201" t="s">
        <v>218</v>
      </c>
      <c r="B30" s="200">
        <v>57.274</v>
      </c>
      <c r="C30" s="196">
        <v>0.12</v>
      </c>
      <c r="D30" s="196">
        <f aca="true" t="shared" si="16" ref="D30:D38">C30+B30</f>
        <v>57.394</v>
      </c>
      <c r="E30" s="199">
        <f aca="true" t="shared" si="17" ref="E30:E38">D30/$D$8</f>
        <v>0.004874398503012548</v>
      </c>
      <c r="F30" s="197">
        <v>42.29</v>
      </c>
      <c r="G30" s="196"/>
      <c r="H30" s="196">
        <f aca="true" t="shared" si="18" ref="H30:H38">G30+F30</f>
        <v>42.29</v>
      </c>
      <c r="I30" s="198">
        <f aca="true" t="shared" si="19" ref="I30:I38">(D30/H30-1)</f>
        <v>0.3571529912508866</v>
      </c>
      <c r="J30" s="197">
        <v>57.274</v>
      </c>
      <c r="K30" s="196">
        <v>0.12</v>
      </c>
      <c r="L30" s="196">
        <f aca="true" t="shared" si="20" ref="L30:L38">K30+J30</f>
        <v>57.394</v>
      </c>
      <c r="M30" s="198">
        <f aca="true" t="shared" si="21" ref="M30:M38">(L30/$L$8)</f>
        <v>0.004874398503012548</v>
      </c>
      <c r="N30" s="197">
        <v>42.29</v>
      </c>
      <c r="O30" s="196"/>
      <c r="P30" s="196">
        <f aca="true" t="shared" si="22" ref="P30:P38">O30+N30</f>
        <v>42.29</v>
      </c>
      <c r="Q30" s="195">
        <f aca="true" t="shared" si="23" ref="Q30:Q38">(L30/P30-1)</f>
        <v>0.3571529912508866</v>
      </c>
    </row>
    <row r="31" spans="1:17" s="187" customFormat="1" ht="18" customHeight="1">
      <c r="A31" s="201" t="s">
        <v>242</v>
      </c>
      <c r="B31" s="200">
        <v>42.507000000000005</v>
      </c>
      <c r="C31" s="196">
        <v>3.9699999999999998</v>
      </c>
      <c r="D31" s="196">
        <f t="shared" si="16"/>
        <v>46.477000000000004</v>
      </c>
      <c r="E31" s="199">
        <f t="shared" si="17"/>
        <v>0.003947231752875113</v>
      </c>
      <c r="F31" s="197">
        <v>34.900999999999996</v>
      </c>
      <c r="G31" s="196"/>
      <c r="H31" s="196">
        <f t="shared" si="18"/>
        <v>34.900999999999996</v>
      </c>
      <c r="I31" s="198">
        <f t="shared" si="19"/>
        <v>0.33168104065786097</v>
      </c>
      <c r="J31" s="197">
        <v>42.507000000000005</v>
      </c>
      <c r="K31" s="196">
        <v>3.9699999999999998</v>
      </c>
      <c r="L31" s="196">
        <f t="shared" si="20"/>
        <v>46.477000000000004</v>
      </c>
      <c r="M31" s="198">
        <f t="shared" si="21"/>
        <v>0.003947231752875113</v>
      </c>
      <c r="N31" s="197">
        <v>34.900999999999996</v>
      </c>
      <c r="O31" s="196"/>
      <c r="P31" s="196">
        <f t="shared" si="22"/>
        <v>34.900999999999996</v>
      </c>
      <c r="Q31" s="195">
        <f t="shared" si="23"/>
        <v>0.33168104065786097</v>
      </c>
    </row>
    <row r="32" spans="1:17" s="187" customFormat="1" ht="18" customHeight="1">
      <c r="A32" s="201" t="s">
        <v>253</v>
      </c>
      <c r="B32" s="200">
        <v>13.558</v>
      </c>
      <c r="C32" s="196">
        <v>32.355</v>
      </c>
      <c r="D32" s="196">
        <f t="shared" si="16"/>
        <v>45.913</v>
      </c>
      <c r="E32" s="199">
        <f t="shared" si="17"/>
        <v>0.0038993319592433894</v>
      </c>
      <c r="F32" s="197">
        <v>0.317</v>
      </c>
      <c r="G32" s="196">
        <v>16.738</v>
      </c>
      <c r="H32" s="196">
        <f t="shared" si="18"/>
        <v>17.055</v>
      </c>
      <c r="I32" s="198">
        <f t="shared" si="19"/>
        <v>1.6920551158018173</v>
      </c>
      <c r="J32" s="197">
        <v>13.558</v>
      </c>
      <c r="K32" s="196">
        <v>32.355</v>
      </c>
      <c r="L32" s="196">
        <f t="shared" si="20"/>
        <v>45.913</v>
      </c>
      <c r="M32" s="198">
        <f t="shared" si="21"/>
        <v>0.0038993319592433894</v>
      </c>
      <c r="N32" s="197">
        <v>0.317</v>
      </c>
      <c r="O32" s="196">
        <v>16.738</v>
      </c>
      <c r="P32" s="196">
        <f t="shared" si="22"/>
        <v>17.055</v>
      </c>
      <c r="Q32" s="195">
        <f t="shared" si="23"/>
        <v>1.6920551158018173</v>
      </c>
    </row>
    <row r="33" spans="1:17" s="187" customFormat="1" ht="17.25" customHeight="1">
      <c r="A33" s="201" t="s">
        <v>237</v>
      </c>
      <c r="B33" s="200">
        <v>40.13099999999999</v>
      </c>
      <c r="C33" s="196">
        <v>3.6460000000000004</v>
      </c>
      <c r="D33" s="196">
        <f t="shared" si="16"/>
        <v>43.776999999999994</v>
      </c>
      <c r="E33" s="199">
        <f t="shared" si="17"/>
        <v>0.0037179242301700575</v>
      </c>
      <c r="F33" s="197">
        <v>36.85</v>
      </c>
      <c r="G33" s="196">
        <v>3.505</v>
      </c>
      <c r="H33" s="196">
        <f t="shared" si="18"/>
        <v>40.355000000000004</v>
      </c>
      <c r="I33" s="198">
        <f t="shared" si="19"/>
        <v>0.08479742287201075</v>
      </c>
      <c r="J33" s="197">
        <v>40.13099999999999</v>
      </c>
      <c r="K33" s="196">
        <v>3.6460000000000004</v>
      </c>
      <c r="L33" s="196">
        <f t="shared" si="20"/>
        <v>43.776999999999994</v>
      </c>
      <c r="M33" s="198">
        <f t="shared" si="21"/>
        <v>0.0037179242301700575</v>
      </c>
      <c r="N33" s="197">
        <v>36.85</v>
      </c>
      <c r="O33" s="196">
        <v>3.505</v>
      </c>
      <c r="P33" s="196">
        <f t="shared" si="22"/>
        <v>40.355000000000004</v>
      </c>
      <c r="Q33" s="195">
        <f t="shared" si="23"/>
        <v>0.08479742287201075</v>
      </c>
    </row>
    <row r="34" spans="1:17" s="187" customFormat="1" ht="18" customHeight="1">
      <c r="A34" s="201" t="s">
        <v>229</v>
      </c>
      <c r="B34" s="200">
        <v>32.549</v>
      </c>
      <c r="C34" s="196">
        <v>5.667</v>
      </c>
      <c r="D34" s="196">
        <f t="shared" si="16"/>
        <v>38.216</v>
      </c>
      <c r="E34" s="199">
        <f t="shared" si="17"/>
        <v>0.0032456356621097596</v>
      </c>
      <c r="F34" s="197">
        <v>30.572</v>
      </c>
      <c r="G34" s="196">
        <v>5.236999999999999</v>
      </c>
      <c r="H34" s="196">
        <f t="shared" si="18"/>
        <v>35.809</v>
      </c>
      <c r="I34" s="198">
        <f t="shared" si="19"/>
        <v>0.06721773855734603</v>
      </c>
      <c r="J34" s="197">
        <v>32.549</v>
      </c>
      <c r="K34" s="196">
        <v>5.667</v>
      </c>
      <c r="L34" s="196">
        <f t="shared" si="20"/>
        <v>38.216</v>
      </c>
      <c r="M34" s="198">
        <f t="shared" si="21"/>
        <v>0.0032456356621097596</v>
      </c>
      <c r="N34" s="197">
        <v>30.572</v>
      </c>
      <c r="O34" s="196">
        <v>5.236999999999999</v>
      </c>
      <c r="P34" s="196">
        <f t="shared" si="22"/>
        <v>35.809</v>
      </c>
      <c r="Q34" s="195">
        <f t="shared" si="23"/>
        <v>0.06721773855734603</v>
      </c>
    </row>
    <row r="35" spans="1:17" s="187" customFormat="1" ht="18" customHeight="1">
      <c r="A35" s="201" t="s">
        <v>245</v>
      </c>
      <c r="B35" s="200">
        <v>37.375</v>
      </c>
      <c r="C35" s="196">
        <v>0.635</v>
      </c>
      <c r="D35" s="196">
        <f t="shared" si="16"/>
        <v>38.01</v>
      </c>
      <c r="E35" s="199">
        <f t="shared" si="17"/>
        <v>0.0032281403474144848</v>
      </c>
      <c r="F35" s="197">
        <v>46.146</v>
      </c>
      <c r="G35" s="196"/>
      <c r="H35" s="196">
        <f t="shared" si="18"/>
        <v>46.146</v>
      </c>
      <c r="I35" s="198">
        <f t="shared" si="19"/>
        <v>-0.1763099726953583</v>
      </c>
      <c r="J35" s="197">
        <v>37.375</v>
      </c>
      <c r="K35" s="196">
        <v>0.635</v>
      </c>
      <c r="L35" s="196">
        <f t="shared" si="20"/>
        <v>38.01</v>
      </c>
      <c r="M35" s="198">
        <f t="shared" si="21"/>
        <v>0.0032281403474144848</v>
      </c>
      <c r="N35" s="197">
        <v>46.146</v>
      </c>
      <c r="O35" s="196"/>
      <c r="P35" s="196">
        <f t="shared" si="22"/>
        <v>46.146</v>
      </c>
      <c r="Q35" s="195">
        <f t="shared" si="23"/>
        <v>-0.1763099726953583</v>
      </c>
    </row>
    <row r="36" spans="1:17" s="187" customFormat="1" ht="18" customHeight="1">
      <c r="A36" s="201" t="s">
        <v>230</v>
      </c>
      <c r="B36" s="200">
        <v>29.238</v>
      </c>
      <c r="C36" s="196">
        <v>5.5</v>
      </c>
      <c r="D36" s="196">
        <f t="shared" si="16"/>
        <v>34.738</v>
      </c>
      <c r="E36" s="199">
        <f t="shared" si="17"/>
        <v>0.0029502536013808044</v>
      </c>
      <c r="F36" s="197">
        <v>27.566</v>
      </c>
      <c r="G36" s="196">
        <v>1.697</v>
      </c>
      <c r="H36" s="196">
        <f t="shared" si="18"/>
        <v>29.262999999999998</v>
      </c>
      <c r="I36" s="198">
        <f t="shared" si="19"/>
        <v>0.18709633325359665</v>
      </c>
      <c r="J36" s="197">
        <v>29.238</v>
      </c>
      <c r="K36" s="196">
        <v>5.5</v>
      </c>
      <c r="L36" s="196">
        <f t="shared" si="20"/>
        <v>34.738</v>
      </c>
      <c r="M36" s="198">
        <f t="shared" si="21"/>
        <v>0.0029502536013808044</v>
      </c>
      <c r="N36" s="197">
        <v>27.566</v>
      </c>
      <c r="O36" s="196">
        <v>1.697</v>
      </c>
      <c r="P36" s="196">
        <f t="shared" si="22"/>
        <v>29.262999999999998</v>
      </c>
      <c r="Q36" s="195">
        <f t="shared" si="23"/>
        <v>0.18709633325359665</v>
      </c>
    </row>
    <row r="37" spans="1:17" s="187" customFormat="1" ht="18" customHeight="1">
      <c r="A37" s="201" t="s">
        <v>233</v>
      </c>
      <c r="B37" s="200">
        <v>30.589</v>
      </c>
      <c r="C37" s="196">
        <v>3.181</v>
      </c>
      <c r="D37" s="196">
        <f t="shared" si="16"/>
        <v>33.769999999999996</v>
      </c>
      <c r="E37" s="199">
        <f t="shared" si="17"/>
        <v>0.0028680426080554366</v>
      </c>
      <c r="F37" s="197">
        <v>47.898999999999994</v>
      </c>
      <c r="G37" s="196">
        <v>5.571</v>
      </c>
      <c r="H37" s="196">
        <f t="shared" si="18"/>
        <v>53.46999999999999</v>
      </c>
      <c r="I37" s="198">
        <f t="shared" si="19"/>
        <v>-0.368430895829437</v>
      </c>
      <c r="J37" s="197">
        <v>30.589</v>
      </c>
      <c r="K37" s="196">
        <v>3.181</v>
      </c>
      <c r="L37" s="196">
        <f t="shared" si="20"/>
        <v>33.769999999999996</v>
      </c>
      <c r="M37" s="198">
        <f t="shared" si="21"/>
        <v>0.0028680426080554366</v>
      </c>
      <c r="N37" s="197">
        <v>47.898999999999994</v>
      </c>
      <c r="O37" s="196">
        <v>5.571</v>
      </c>
      <c r="P37" s="196">
        <f t="shared" si="22"/>
        <v>53.46999999999999</v>
      </c>
      <c r="Q37" s="195">
        <f t="shared" si="23"/>
        <v>-0.368430895829437</v>
      </c>
    </row>
    <row r="38" spans="1:17" s="187" customFormat="1" ht="18" customHeight="1">
      <c r="A38" s="201" t="s">
        <v>255</v>
      </c>
      <c r="B38" s="200">
        <v>0.083</v>
      </c>
      <c r="C38" s="196">
        <v>28.418</v>
      </c>
      <c r="D38" s="196">
        <f t="shared" si="16"/>
        <v>28.500999999999998</v>
      </c>
      <c r="E38" s="199">
        <f t="shared" si="17"/>
        <v>0.002420553223932129</v>
      </c>
      <c r="F38" s="197">
        <v>0.032</v>
      </c>
      <c r="G38" s="196">
        <v>16.281</v>
      </c>
      <c r="H38" s="196">
        <f t="shared" si="18"/>
        <v>16.313</v>
      </c>
      <c r="I38" s="198">
        <f t="shared" si="19"/>
        <v>0.7471341874578556</v>
      </c>
      <c r="J38" s="197">
        <v>0.083</v>
      </c>
      <c r="K38" s="196">
        <v>28.418</v>
      </c>
      <c r="L38" s="196">
        <f t="shared" si="20"/>
        <v>28.500999999999998</v>
      </c>
      <c r="M38" s="198">
        <f t="shared" si="21"/>
        <v>0.002420553223932129</v>
      </c>
      <c r="N38" s="197">
        <v>0.032</v>
      </c>
      <c r="O38" s="196">
        <v>16.281</v>
      </c>
      <c r="P38" s="196">
        <f t="shared" si="22"/>
        <v>16.313</v>
      </c>
      <c r="Q38" s="195">
        <f t="shared" si="23"/>
        <v>0.7471341874578556</v>
      </c>
    </row>
    <row r="39" spans="1:17" s="187" customFormat="1" ht="18" customHeight="1">
      <c r="A39" s="201" t="s">
        <v>234</v>
      </c>
      <c r="B39" s="200">
        <v>19.164</v>
      </c>
      <c r="C39" s="196">
        <v>2</v>
      </c>
      <c r="D39" s="196">
        <f aca="true" t="shared" si="24" ref="D39:D45">C39+B39</f>
        <v>21.164</v>
      </c>
      <c r="E39" s="199">
        <f aca="true" t="shared" si="25" ref="E39:E45">D39/$D$8</f>
        <v>0.001797431263159173</v>
      </c>
      <c r="F39" s="197">
        <v>12.866000000000001</v>
      </c>
      <c r="G39" s="196">
        <v>3.266</v>
      </c>
      <c r="H39" s="196">
        <f aca="true" t="shared" si="26" ref="H39:H45">G39+F39</f>
        <v>16.132</v>
      </c>
      <c r="I39" s="198">
        <f aca="true" t="shared" si="27" ref="I39:I45">(D39/H39-1)</f>
        <v>0.31192660550458706</v>
      </c>
      <c r="J39" s="197">
        <v>19.164</v>
      </c>
      <c r="K39" s="196">
        <v>2</v>
      </c>
      <c r="L39" s="196">
        <f aca="true" t="shared" si="28" ref="L39:L45">K39+J39</f>
        <v>21.164</v>
      </c>
      <c r="M39" s="198">
        <f aca="true" t="shared" si="29" ref="M39:M45">(L39/$L$8)</f>
        <v>0.001797431263159173</v>
      </c>
      <c r="N39" s="197">
        <v>12.866000000000001</v>
      </c>
      <c r="O39" s="196">
        <v>3.266</v>
      </c>
      <c r="P39" s="196">
        <f aca="true" t="shared" si="30" ref="P39:P45">O39+N39</f>
        <v>16.132</v>
      </c>
      <c r="Q39" s="195">
        <f aca="true" t="shared" si="31" ref="Q39:Q45">(L39/P39-1)</f>
        <v>0.31192660550458706</v>
      </c>
    </row>
    <row r="40" spans="1:17" s="187" customFormat="1" ht="18" customHeight="1">
      <c r="A40" s="201" t="s">
        <v>225</v>
      </c>
      <c r="B40" s="200">
        <v>20.136000000000003</v>
      </c>
      <c r="C40" s="196">
        <v>0.7</v>
      </c>
      <c r="D40" s="196">
        <f t="shared" si="24"/>
        <v>20.836000000000002</v>
      </c>
      <c r="E40" s="199">
        <f t="shared" si="25"/>
        <v>0.0017695746455861146</v>
      </c>
      <c r="F40" s="197">
        <v>10.232</v>
      </c>
      <c r="G40" s="196"/>
      <c r="H40" s="196">
        <f t="shared" si="26"/>
        <v>10.232</v>
      </c>
      <c r="I40" s="198">
        <f t="shared" si="27"/>
        <v>1.0363565285379206</v>
      </c>
      <c r="J40" s="197">
        <v>20.136000000000003</v>
      </c>
      <c r="K40" s="196">
        <v>0.7</v>
      </c>
      <c r="L40" s="196">
        <f t="shared" si="28"/>
        <v>20.836000000000002</v>
      </c>
      <c r="M40" s="198">
        <f t="shared" si="29"/>
        <v>0.0017695746455861146</v>
      </c>
      <c r="N40" s="197">
        <v>10.232</v>
      </c>
      <c r="O40" s="196"/>
      <c r="P40" s="196">
        <f t="shared" si="30"/>
        <v>10.232</v>
      </c>
      <c r="Q40" s="195">
        <f t="shared" si="31"/>
        <v>1.0363565285379206</v>
      </c>
    </row>
    <row r="41" spans="1:17" s="187" customFormat="1" ht="18" customHeight="1">
      <c r="A41" s="201" t="s">
        <v>256</v>
      </c>
      <c r="B41" s="200">
        <v>20.183</v>
      </c>
      <c r="C41" s="196">
        <v>0.48200000000000004</v>
      </c>
      <c r="D41" s="196">
        <f t="shared" si="24"/>
        <v>20.665</v>
      </c>
      <c r="E41" s="199">
        <f t="shared" si="25"/>
        <v>0.0017550518358147942</v>
      </c>
      <c r="F41" s="197">
        <v>22.456</v>
      </c>
      <c r="G41" s="196">
        <v>0.247</v>
      </c>
      <c r="H41" s="196">
        <f t="shared" si="26"/>
        <v>22.703</v>
      </c>
      <c r="I41" s="198">
        <f t="shared" si="27"/>
        <v>-0.08976787208738934</v>
      </c>
      <c r="J41" s="197">
        <v>20.183</v>
      </c>
      <c r="K41" s="196">
        <v>0.48200000000000004</v>
      </c>
      <c r="L41" s="196">
        <f t="shared" si="28"/>
        <v>20.665</v>
      </c>
      <c r="M41" s="198">
        <f t="shared" si="29"/>
        <v>0.0017550518358147942</v>
      </c>
      <c r="N41" s="197">
        <v>22.456</v>
      </c>
      <c r="O41" s="196">
        <v>0.247</v>
      </c>
      <c r="P41" s="196">
        <f t="shared" si="30"/>
        <v>22.703</v>
      </c>
      <c r="Q41" s="195">
        <f t="shared" si="31"/>
        <v>-0.08976787208738934</v>
      </c>
    </row>
    <row r="42" spans="1:17" s="187" customFormat="1" ht="18" customHeight="1">
      <c r="A42" s="201" t="s">
        <v>243</v>
      </c>
      <c r="B42" s="200">
        <v>16.183999999999997</v>
      </c>
      <c r="C42" s="196">
        <v>3.159</v>
      </c>
      <c r="D42" s="196">
        <f t="shared" si="24"/>
        <v>19.342999999999996</v>
      </c>
      <c r="E42" s="199">
        <f t="shared" si="25"/>
        <v>0.0016427760784014304</v>
      </c>
      <c r="F42" s="197">
        <v>18.511000000000003</v>
      </c>
      <c r="G42" s="196">
        <v>18.886000000000003</v>
      </c>
      <c r="H42" s="196">
        <f t="shared" si="26"/>
        <v>37.397000000000006</v>
      </c>
      <c r="I42" s="198">
        <f t="shared" si="27"/>
        <v>-0.4827659972725087</v>
      </c>
      <c r="J42" s="197">
        <v>16.183999999999997</v>
      </c>
      <c r="K42" s="196">
        <v>3.159</v>
      </c>
      <c r="L42" s="196">
        <f t="shared" si="28"/>
        <v>19.342999999999996</v>
      </c>
      <c r="M42" s="198">
        <f t="shared" si="29"/>
        <v>0.0016427760784014304</v>
      </c>
      <c r="N42" s="197">
        <v>18.511000000000003</v>
      </c>
      <c r="O42" s="196">
        <v>18.886000000000003</v>
      </c>
      <c r="P42" s="196">
        <f t="shared" si="30"/>
        <v>37.397000000000006</v>
      </c>
      <c r="Q42" s="195">
        <f t="shared" si="31"/>
        <v>-0.4827659972725087</v>
      </c>
    </row>
    <row r="43" spans="1:17" s="187" customFormat="1" ht="18" customHeight="1">
      <c r="A43" s="201" t="s">
        <v>249</v>
      </c>
      <c r="B43" s="200">
        <v>16.141000000000002</v>
      </c>
      <c r="C43" s="196">
        <v>1.7240000000000002</v>
      </c>
      <c r="D43" s="196">
        <f t="shared" si="24"/>
        <v>17.865000000000002</v>
      </c>
      <c r="E43" s="199">
        <f t="shared" si="25"/>
        <v>0.001517251441898442</v>
      </c>
      <c r="F43" s="197">
        <v>14.977</v>
      </c>
      <c r="G43" s="196">
        <v>0.835</v>
      </c>
      <c r="H43" s="196">
        <f t="shared" si="26"/>
        <v>15.812000000000001</v>
      </c>
      <c r="I43" s="198">
        <f t="shared" si="27"/>
        <v>0.12983809764735654</v>
      </c>
      <c r="J43" s="197">
        <v>16.141000000000002</v>
      </c>
      <c r="K43" s="196">
        <v>1.7240000000000002</v>
      </c>
      <c r="L43" s="196">
        <f t="shared" si="28"/>
        <v>17.865000000000002</v>
      </c>
      <c r="M43" s="198">
        <f t="shared" si="29"/>
        <v>0.001517251441898442</v>
      </c>
      <c r="N43" s="197">
        <v>14.977</v>
      </c>
      <c r="O43" s="196">
        <v>0.835</v>
      </c>
      <c r="P43" s="196">
        <f t="shared" si="30"/>
        <v>15.812000000000001</v>
      </c>
      <c r="Q43" s="195">
        <f t="shared" si="31"/>
        <v>0.12983809764735654</v>
      </c>
    </row>
    <row r="44" spans="1:17" s="187" customFormat="1" ht="18" customHeight="1">
      <c r="A44" s="201" t="s">
        <v>247</v>
      </c>
      <c r="B44" s="200">
        <v>16.259999999999998</v>
      </c>
      <c r="C44" s="196">
        <v>0.52</v>
      </c>
      <c r="D44" s="196">
        <f t="shared" si="24"/>
        <v>16.779999999999998</v>
      </c>
      <c r="E44" s="199">
        <f t="shared" si="25"/>
        <v>0.001425103789255855</v>
      </c>
      <c r="F44" s="197">
        <v>9.279</v>
      </c>
      <c r="G44" s="196"/>
      <c r="H44" s="196">
        <f t="shared" si="26"/>
        <v>9.279</v>
      </c>
      <c r="I44" s="198">
        <f t="shared" si="27"/>
        <v>0.8083845241944172</v>
      </c>
      <c r="J44" s="197">
        <v>16.259999999999998</v>
      </c>
      <c r="K44" s="196">
        <v>0.52</v>
      </c>
      <c r="L44" s="196">
        <f t="shared" si="28"/>
        <v>16.779999999999998</v>
      </c>
      <c r="M44" s="198">
        <f t="shared" si="29"/>
        <v>0.001425103789255855</v>
      </c>
      <c r="N44" s="197">
        <v>9.279</v>
      </c>
      <c r="O44" s="196"/>
      <c r="P44" s="196">
        <f t="shared" si="30"/>
        <v>9.279</v>
      </c>
      <c r="Q44" s="195">
        <f t="shared" si="31"/>
        <v>0.8083845241944172</v>
      </c>
    </row>
    <row r="45" spans="1:17" s="187" customFormat="1" ht="18" customHeight="1" thickBot="1">
      <c r="A45" s="487" t="s">
        <v>262</v>
      </c>
      <c r="B45" s="488">
        <v>1328.5269999999994</v>
      </c>
      <c r="C45" s="489">
        <v>623.2259999999995</v>
      </c>
      <c r="D45" s="489">
        <f t="shared" si="24"/>
        <v>1951.7529999999988</v>
      </c>
      <c r="E45" s="490">
        <f t="shared" si="25"/>
        <v>0.16575986865265085</v>
      </c>
      <c r="F45" s="491">
        <v>1304.8550000000002</v>
      </c>
      <c r="G45" s="489">
        <v>806.6469999999993</v>
      </c>
      <c r="H45" s="489">
        <f t="shared" si="26"/>
        <v>2111.5019999999995</v>
      </c>
      <c r="I45" s="492">
        <f t="shared" si="27"/>
        <v>-0.07565657053604535</v>
      </c>
      <c r="J45" s="491">
        <v>1328.5269999999994</v>
      </c>
      <c r="K45" s="489">
        <v>623.2259999999995</v>
      </c>
      <c r="L45" s="489">
        <f t="shared" si="28"/>
        <v>1951.7529999999988</v>
      </c>
      <c r="M45" s="492">
        <f t="shared" si="29"/>
        <v>0.16575986865265085</v>
      </c>
      <c r="N45" s="491">
        <v>1304.8550000000002</v>
      </c>
      <c r="O45" s="489">
        <v>806.6469999999993</v>
      </c>
      <c r="P45" s="489">
        <f t="shared" si="30"/>
        <v>2111.5019999999995</v>
      </c>
      <c r="Q45" s="493">
        <f t="shared" si="31"/>
        <v>-0.07565657053604535</v>
      </c>
    </row>
    <row r="46" ht="15" thickTop="1">
      <c r="A46" s="121" t="s">
        <v>143</v>
      </c>
    </row>
    <row r="47" ht="13.5" customHeight="1">
      <c r="A47" s="121" t="s">
        <v>53</v>
      </c>
    </row>
  </sheetData>
  <sheetProtection/>
  <mergeCells count="14"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</mergeCells>
  <conditionalFormatting sqref="Q46:Q65536 I46:I65536 I3 Q3">
    <cfRule type="cellIs" priority="4" dxfId="89" operator="lessThan" stopIfTrue="1">
      <formula>0</formula>
    </cfRule>
  </conditionalFormatting>
  <conditionalFormatting sqref="I8:I45 Q8:Q45">
    <cfRule type="cellIs" priority="5" dxfId="89" operator="lessThan">
      <formula>0</formula>
    </cfRule>
    <cfRule type="cellIs" priority="6" dxfId="91" operator="greaterThanOrEqual">
      <formula>0</formula>
    </cfRule>
  </conditionalFormatting>
  <conditionalFormatting sqref="I5 Q5">
    <cfRule type="cellIs" priority="1" dxfId="89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87"/>
  <sheetViews>
    <sheetView showGridLines="0" zoomScale="80" zoomScaleNormal="80" zoomScalePageLayoutView="0" workbookViewId="0" topLeftCell="A1">
      <selection activeCell="T85" sqref="T85:W85"/>
    </sheetView>
  </sheetViews>
  <sheetFormatPr defaultColWidth="8.00390625" defaultRowHeight="15"/>
  <cols>
    <col min="1" max="1" width="20.28125" style="128" customWidth="1"/>
    <col min="2" max="2" width="9.00390625" style="128" customWidth="1"/>
    <col min="3" max="3" width="9.7109375" style="128" bestFit="1" customWidth="1"/>
    <col min="4" max="4" width="8.00390625" style="128" bestFit="1" customWidth="1"/>
    <col min="5" max="5" width="9.7109375" style="128" bestFit="1" customWidth="1"/>
    <col min="6" max="6" width="9.28125" style="128" customWidth="1"/>
    <col min="7" max="8" width="9.28125" style="128" bestFit="1" customWidth="1"/>
    <col min="9" max="9" width="10.7109375" style="128" bestFit="1" customWidth="1"/>
    <col min="10" max="10" width="8.7109375" style="128" customWidth="1"/>
    <col min="11" max="11" width="9.7109375" style="128" bestFit="1" customWidth="1"/>
    <col min="12" max="12" width="9.28125" style="128" bestFit="1" customWidth="1"/>
    <col min="13" max="13" width="10.28125" style="128" bestFit="1" customWidth="1"/>
    <col min="14" max="15" width="11.140625" style="128" bestFit="1" customWidth="1"/>
    <col min="16" max="16" width="8.7109375" style="128" customWidth="1"/>
    <col min="17" max="17" width="10.28125" style="128" customWidth="1"/>
    <col min="18" max="18" width="11.140625" style="128" bestFit="1" customWidth="1"/>
    <col min="19" max="19" width="9.28125" style="128" bestFit="1" customWidth="1"/>
    <col min="20" max="21" width="11.140625" style="128" bestFit="1" customWidth="1"/>
    <col min="22" max="22" width="8.28125" style="128" customWidth="1"/>
    <col min="23" max="23" width="10.28125" style="128" customWidth="1"/>
    <col min="24" max="24" width="11.140625" style="128" bestFit="1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7" t="s">
        <v>28</v>
      </c>
      <c r="Y1" s="578"/>
    </row>
    <row r="2" ht="5.25" customHeight="1" thickBot="1"/>
    <row r="3" spans="1:25" ht="24" customHeight="1" thickTop="1">
      <c r="A3" s="642" t="s">
        <v>63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4"/>
    </row>
    <row r="4" spans="1:25" ht="16.5" customHeight="1" thickBot="1">
      <c r="A4" s="651" t="s">
        <v>45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3"/>
    </row>
    <row r="5" spans="1:25" s="270" customFormat="1" ht="15.75" customHeight="1" thickBot="1" thickTop="1">
      <c r="A5" s="582" t="s">
        <v>62</v>
      </c>
      <c r="B5" s="635" t="s">
        <v>36</v>
      </c>
      <c r="C5" s="636"/>
      <c r="D5" s="636"/>
      <c r="E5" s="636"/>
      <c r="F5" s="636"/>
      <c r="G5" s="636"/>
      <c r="H5" s="636"/>
      <c r="I5" s="636"/>
      <c r="J5" s="637"/>
      <c r="K5" s="637"/>
      <c r="L5" s="637"/>
      <c r="M5" s="638"/>
      <c r="N5" s="635" t="s">
        <v>35</v>
      </c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9"/>
    </row>
    <row r="6" spans="1:25" s="168" customFormat="1" ht="26.25" customHeight="1">
      <c r="A6" s="583"/>
      <c r="B6" s="627" t="s">
        <v>156</v>
      </c>
      <c r="C6" s="628"/>
      <c r="D6" s="628"/>
      <c r="E6" s="628"/>
      <c r="F6" s="628"/>
      <c r="G6" s="632" t="s">
        <v>34</v>
      </c>
      <c r="H6" s="627" t="s">
        <v>146</v>
      </c>
      <c r="I6" s="628"/>
      <c r="J6" s="628"/>
      <c r="K6" s="628"/>
      <c r="L6" s="628"/>
      <c r="M6" s="629" t="s">
        <v>33</v>
      </c>
      <c r="N6" s="627" t="s">
        <v>157</v>
      </c>
      <c r="O6" s="628"/>
      <c r="P6" s="628"/>
      <c r="Q6" s="628"/>
      <c r="R6" s="628"/>
      <c r="S6" s="632" t="s">
        <v>34</v>
      </c>
      <c r="T6" s="627" t="s">
        <v>147</v>
      </c>
      <c r="U6" s="628"/>
      <c r="V6" s="628"/>
      <c r="W6" s="628"/>
      <c r="X6" s="628"/>
      <c r="Y6" s="645" t="s">
        <v>33</v>
      </c>
    </row>
    <row r="7" spans="1:25" s="168" customFormat="1" ht="26.25" customHeight="1">
      <c r="A7" s="584"/>
      <c r="B7" s="650" t="s">
        <v>22</v>
      </c>
      <c r="C7" s="649"/>
      <c r="D7" s="648" t="s">
        <v>21</v>
      </c>
      <c r="E7" s="649"/>
      <c r="F7" s="640" t="s">
        <v>17</v>
      </c>
      <c r="G7" s="633"/>
      <c r="H7" s="650" t="s">
        <v>22</v>
      </c>
      <c r="I7" s="649"/>
      <c r="J7" s="648" t="s">
        <v>21</v>
      </c>
      <c r="K7" s="649"/>
      <c r="L7" s="640" t="s">
        <v>17</v>
      </c>
      <c r="M7" s="630"/>
      <c r="N7" s="650" t="s">
        <v>22</v>
      </c>
      <c r="O7" s="649"/>
      <c r="P7" s="648" t="s">
        <v>21</v>
      </c>
      <c r="Q7" s="649"/>
      <c r="R7" s="640" t="s">
        <v>17</v>
      </c>
      <c r="S7" s="633"/>
      <c r="T7" s="650" t="s">
        <v>22</v>
      </c>
      <c r="U7" s="649"/>
      <c r="V7" s="648" t="s">
        <v>21</v>
      </c>
      <c r="W7" s="649"/>
      <c r="X7" s="640" t="s">
        <v>17</v>
      </c>
      <c r="Y7" s="646"/>
    </row>
    <row r="8" spans="1:25" s="266" customFormat="1" ht="21" customHeight="1" thickBot="1">
      <c r="A8" s="585"/>
      <c r="B8" s="269" t="s">
        <v>19</v>
      </c>
      <c r="C8" s="267" t="s">
        <v>18</v>
      </c>
      <c r="D8" s="268" t="s">
        <v>19</v>
      </c>
      <c r="E8" s="267" t="s">
        <v>18</v>
      </c>
      <c r="F8" s="641"/>
      <c r="G8" s="634"/>
      <c r="H8" s="269" t="s">
        <v>19</v>
      </c>
      <c r="I8" s="267" t="s">
        <v>18</v>
      </c>
      <c r="J8" s="268" t="s">
        <v>19</v>
      </c>
      <c r="K8" s="267" t="s">
        <v>18</v>
      </c>
      <c r="L8" s="641"/>
      <c r="M8" s="631"/>
      <c r="N8" s="269" t="s">
        <v>19</v>
      </c>
      <c r="O8" s="267" t="s">
        <v>18</v>
      </c>
      <c r="P8" s="268" t="s">
        <v>19</v>
      </c>
      <c r="Q8" s="267" t="s">
        <v>18</v>
      </c>
      <c r="R8" s="641"/>
      <c r="S8" s="634"/>
      <c r="T8" s="269" t="s">
        <v>19</v>
      </c>
      <c r="U8" s="267" t="s">
        <v>18</v>
      </c>
      <c r="V8" s="268" t="s">
        <v>19</v>
      </c>
      <c r="W8" s="267" t="s">
        <v>18</v>
      </c>
      <c r="X8" s="641"/>
      <c r="Y8" s="647"/>
    </row>
    <row r="9" spans="1:25" s="259" customFormat="1" ht="18" customHeight="1" thickBot="1" thickTop="1">
      <c r="A9" s="265" t="s">
        <v>24</v>
      </c>
      <c r="B9" s="263">
        <f>B10+B33+B52+B64+B77+B85</f>
        <v>426806</v>
      </c>
      <c r="C9" s="262">
        <f>C10+C33+C52+C64+C77+C85</f>
        <v>426759</v>
      </c>
      <c r="D9" s="261">
        <f>D10+D33+D52+D64+D77+D85</f>
        <v>4765</v>
      </c>
      <c r="E9" s="262">
        <f>E10+E33+E52+E64+E77+E85</f>
        <v>4960</v>
      </c>
      <c r="F9" s="261">
        <f aca="true" t="shared" si="0" ref="F9:F50">SUM(B9:E9)</f>
        <v>863290</v>
      </c>
      <c r="G9" s="264">
        <f aca="true" t="shared" si="1" ref="G9:G50">F9/$F$9</f>
        <v>1</v>
      </c>
      <c r="H9" s="263">
        <f>H10+H33+H52+H64+H77+H85</f>
        <v>385032</v>
      </c>
      <c r="I9" s="262">
        <f>I10+I33+I52+I64+I77+I85</f>
        <v>376028</v>
      </c>
      <c r="J9" s="261">
        <f>J10+J33+J52+J64+J77+J85</f>
        <v>6241</v>
      </c>
      <c r="K9" s="262">
        <f>K10+K33+K52+K64+K77+K85</f>
        <v>6760</v>
      </c>
      <c r="L9" s="261">
        <f aca="true" t="shared" si="2" ref="L9:L50">SUM(H9:K9)</f>
        <v>774061</v>
      </c>
      <c r="M9" s="486">
        <f aca="true" t="shared" si="3" ref="M9:M49">IF(ISERROR(F9/L9-1),"         /0",(F9/L9-1))</f>
        <v>0.11527386084559232</v>
      </c>
      <c r="N9" s="263">
        <f>N10+N33+N52+N64+N77+N85</f>
        <v>426806</v>
      </c>
      <c r="O9" s="262">
        <f>O10+O33+O52+O64+O77+O85</f>
        <v>426759</v>
      </c>
      <c r="P9" s="261">
        <f>P10+P33+P52+P64+P77+P85</f>
        <v>4765</v>
      </c>
      <c r="Q9" s="262">
        <f>Q10+Q33+Q52+Q64+Q77+Q85</f>
        <v>4960</v>
      </c>
      <c r="R9" s="261">
        <f aca="true" t="shared" si="4" ref="R9:R50">SUM(N9:Q9)</f>
        <v>863290</v>
      </c>
      <c r="S9" s="264">
        <f aca="true" t="shared" si="5" ref="S9:S50">R9/$R$9</f>
        <v>1</v>
      </c>
      <c r="T9" s="263">
        <f>T10+T33+T52+T64+T77+T85</f>
        <v>385032</v>
      </c>
      <c r="U9" s="262">
        <f>U10+U33+U52+U64+U77+U85</f>
        <v>376028</v>
      </c>
      <c r="V9" s="261">
        <f>V10+V33+V52+V64+V77+V85</f>
        <v>6241</v>
      </c>
      <c r="W9" s="262">
        <f>W10+W33+W52+W64+W77+W85</f>
        <v>6760</v>
      </c>
      <c r="X9" s="261">
        <f aca="true" t="shared" si="6" ref="X9:X50">SUM(T9:W9)</f>
        <v>774061</v>
      </c>
      <c r="Y9" s="260">
        <f aca="true" t="shared" si="7" ref="Y9:Y49">IF(ISERROR(R9/X9-1),"         /0",(R9/X9-1))</f>
        <v>0.11527386084559232</v>
      </c>
    </row>
    <row r="10" spans="1:25" s="236" customFormat="1" ht="19.5" customHeight="1">
      <c r="A10" s="243" t="s">
        <v>61</v>
      </c>
      <c r="B10" s="240">
        <f>SUM(B11:B32)</f>
        <v>136607</v>
      </c>
      <c r="C10" s="239">
        <f>SUM(C11:C32)</f>
        <v>140902</v>
      </c>
      <c r="D10" s="238">
        <f>SUM(D11:D32)</f>
        <v>119</v>
      </c>
      <c r="E10" s="239">
        <f>SUM(E11:E32)</f>
        <v>245</v>
      </c>
      <c r="F10" s="238">
        <f t="shared" si="0"/>
        <v>277873</v>
      </c>
      <c r="G10" s="241">
        <f t="shared" si="1"/>
        <v>0.321876773737678</v>
      </c>
      <c r="H10" s="240">
        <f>SUM(H11:H32)</f>
        <v>119973</v>
      </c>
      <c r="I10" s="239">
        <f>SUM(I11:I32)</f>
        <v>119371</v>
      </c>
      <c r="J10" s="238">
        <f>SUM(J11:J32)</f>
        <v>202</v>
      </c>
      <c r="K10" s="239">
        <f>SUM(K11:K32)</f>
        <v>140</v>
      </c>
      <c r="L10" s="238">
        <f t="shared" si="2"/>
        <v>239686</v>
      </c>
      <c r="M10" s="242">
        <f t="shared" si="3"/>
        <v>0.1593209449029147</v>
      </c>
      <c r="N10" s="240">
        <f>SUM(N11:N32)</f>
        <v>136607</v>
      </c>
      <c r="O10" s="239">
        <f>SUM(O11:O32)</f>
        <v>140902</v>
      </c>
      <c r="P10" s="238">
        <f>SUM(P11:P32)</f>
        <v>119</v>
      </c>
      <c r="Q10" s="239">
        <f>SUM(Q11:Q32)</f>
        <v>245</v>
      </c>
      <c r="R10" s="238">
        <f t="shared" si="4"/>
        <v>277873</v>
      </c>
      <c r="S10" s="241">
        <f t="shared" si="5"/>
        <v>0.321876773737678</v>
      </c>
      <c r="T10" s="240">
        <f>SUM(T11:T32)</f>
        <v>119973</v>
      </c>
      <c r="U10" s="239">
        <f>SUM(U11:U32)</f>
        <v>119371</v>
      </c>
      <c r="V10" s="238">
        <f>SUM(V11:V32)</f>
        <v>202</v>
      </c>
      <c r="W10" s="239">
        <f>SUM(W11:W32)</f>
        <v>140</v>
      </c>
      <c r="X10" s="238">
        <f t="shared" si="6"/>
        <v>239686</v>
      </c>
      <c r="Y10" s="237">
        <f t="shared" si="7"/>
        <v>0.1593209449029147</v>
      </c>
    </row>
    <row r="11" spans="1:25" ht="19.5" customHeight="1">
      <c r="A11" s="235" t="s">
        <v>263</v>
      </c>
      <c r="B11" s="233">
        <v>26944</v>
      </c>
      <c r="C11" s="230">
        <v>31573</v>
      </c>
      <c r="D11" s="229">
        <v>54</v>
      </c>
      <c r="E11" s="230">
        <v>81</v>
      </c>
      <c r="F11" s="229">
        <f t="shared" si="0"/>
        <v>58652</v>
      </c>
      <c r="G11" s="232">
        <f t="shared" si="1"/>
        <v>0.06794008965700982</v>
      </c>
      <c r="H11" s="233">
        <v>26649</v>
      </c>
      <c r="I11" s="230">
        <v>29546</v>
      </c>
      <c r="J11" s="229">
        <v>84</v>
      </c>
      <c r="K11" s="230">
        <v>114</v>
      </c>
      <c r="L11" s="229">
        <f t="shared" si="2"/>
        <v>56393</v>
      </c>
      <c r="M11" s="234">
        <f t="shared" si="3"/>
        <v>0.040058163247211453</v>
      </c>
      <c r="N11" s="233">
        <v>26944</v>
      </c>
      <c r="O11" s="230">
        <v>31573</v>
      </c>
      <c r="P11" s="229">
        <v>54</v>
      </c>
      <c r="Q11" s="230">
        <v>81</v>
      </c>
      <c r="R11" s="229">
        <f t="shared" si="4"/>
        <v>58652</v>
      </c>
      <c r="S11" s="232">
        <f t="shared" si="5"/>
        <v>0.06794008965700982</v>
      </c>
      <c r="T11" s="233">
        <v>26649</v>
      </c>
      <c r="U11" s="230">
        <v>29546</v>
      </c>
      <c r="V11" s="229">
        <v>84</v>
      </c>
      <c r="W11" s="230">
        <v>114</v>
      </c>
      <c r="X11" s="229">
        <f t="shared" si="6"/>
        <v>56393</v>
      </c>
      <c r="Y11" s="228">
        <f t="shared" si="7"/>
        <v>0.040058163247211453</v>
      </c>
    </row>
    <row r="12" spans="1:25" ht="19.5" customHeight="1">
      <c r="A12" s="235" t="s">
        <v>264</v>
      </c>
      <c r="B12" s="233">
        <v>14671</v>
      </c>
      <c r="C12" s="230">
        <v>15360</v>
      </c>
      <c r="D12" s="229">
        <v>0</v>
      </c>
      <c r="E12" s="230">
        <v>0</v>
      </c>
      <c r="F12" s="229">
        <f t="shared" si="0"/>
        <v>30031</v>
      </c>
      <c r="G12" s="232">
        <f t="shared" si="1"/>
        <v>0.03478668813492569</v>
      </c>
      <c r="H12" s="233">
        <v>12243</v>
      </c>
      <c r="I12" s="230">
        <v>12742</v>
      </c>
      <c r="J12" s="229"/>
      <c r="K12" s="230"/>
      <c r="L12" s="229">
        <f t="shared" si="2"/>
        <v>24985</v>
      </c>
      <c r="M12" s="234">
        <f t="shared" si="3"/>
        <v>0.20196117670602365</v>
      </c>
      <c r="N12" s="233">
        <v>14671</v>
      </c>
      <c r="O12" s="230">
        <v>15360</v>
      </c>
      <c r="P12" s="229"/>
      <c r="Q12" s="230"/>
      <c r="R12" s="229">
        <f t="shared" si="4"/>
        <v>30031</v>
      </c>
      <c r="S12" s="232">
        <f t="shared" si="5"/>
        <v>0.03478668813492569</v>
      </c>
      <c r="T12" s="233">
        <v>12243</v>
      </c>
      <c r="U12" s="230">
        <v>12742</v>
      </c>
      <c r="V12" s="229"/>
      <c r="W12" s="230"/>
      <c r="X12" s="229">
        <f t="shared" si="6"/>
        <v>24985</v>
      </c>
      <c r="Y12" s="228">
        <f t="shared" si="7"/>
        <v>0.20196117670602365</v>
      </c>
    </row>
    <row r="13" spans="1:25" ht="19.5" customHeight="1">
      <c r="A13" s="235" t="s">
        <v>265</v>
      </c>
      <c r="B13" s="233">
        <v>9390</v>
      </c>
      <c r="C13" s="230">
        <v>10063</v>
      </c>
      <c r="D13" s="229">
        <v>2</v>
      </c>
      <c r="E13" s="230">
        <v>8</v>
      </c>
      <c r="F13" s="229">
        <f t="shared" si="0"/>
        <v>19463</v>
      </c>
      <c r="G13" s="232">
        <f t="shared" si="1"/>
        <v>0.022545147053713122</v>
      </c>
      <c r="H13" s="233">
        <v>8964</v>
      </c>
      <c r="I13" s="230">
        <v>9303</v>
      </c>
      <c r="J13" s="229">
        <v>94</v>
      </c>
      <c r="K13" s="230">
        <v>11</v>
      </c>
      <c r="L13" s="229">
        <f t="shared" si="2"/>
        <v>18372</v>
      </c>
      <c r="M13" s="234">
        <f t="shared" si="3"/>
        <v>0.05938384498149363</v>
      </c>
      <c r="N13" s="233">
        <v>9390</v>
      </c>
      <c r="O13" s="230">
        <v>10063</v>
      </c>
      <c r="P13" s="229">
        <v>2</v>
      </c>
      <c r="Q13" s="230">
        <v>8</v>
      </c>
      <c r="R13" s="229">
        <f t="shared" si="4"/>
        <v>19463</v>
      </c>
      <c r="S13" s="232">
        <f t="shared" si="5"/>
        <v>0.022545147053713122</v>
      </c>
      <c r="T13" s="233">
        <v>8964</v>
      </c>
      <c r="U13" s="230">
        <v>9303</v>
      </c>
      <c r="V13" s="229">
        <v>94</v>
      </c>
      <c r="W13" s="230">
        <v>11</v>
      </c>
      <c r="X13" s="229">
        <f t="shared" si="6"/>
        <v>18372</v>
      </c>
      <c r="Y13" s="228">
        <f t="shared" si="7"/>
        <v>0.05938384498149363</v>
      </c>
    </row>
    <row r="14" spans="1:25" ht="19.5" customHeight="1">
      <c r="A14" s="235" t="s">
        <v>266</v>
      </c>
      <c r="B14" s="233">
        <v>8910</v>
      </c>
      <c r="C14" s="230">
        <v>8674</v>
      </c>
      <c r="D14" s="229">
        <v>0</v>
      </c>
      <c r="E14" s="230">
        <v>0</v>
      </c>
      <c r="F14" s="229">
        <f t="shared" si="0"/>
        <v>17584</v>
      </c>
      <c r="G14" s="232">
        <f t="shared" si="1"/>
        <v>0.020368589929224246</v>
      </c>
      <c r="H14" s="233">
        <v>4745</v>
      </c>
      <c r="I14" s="230">
        <v>4267</v>
      </c>
      <c r="J14" s="229">
        <v>2</v>
      </c>
      <c r="K14" s="230"/>
      <c r="L14" s="229">
        <f t="shared" si="2"/>
        <v>9014</v>
      </c>
      <c r="M14" s="234">
        <f t="shared" si="3"/>
        <v>0.9507432882183271</v>
      </c>
      <c r="N14" s="233">
        <v>8910</v>
      </c>
      <c r="O14" s="230">
        <v>8674</v>
      </c>
      <c r="P14" s="229"/>
      <c r="Q14" s="230"/>
      <c r="R14" s="229">
        <f t="shared" si="4"/>
        <v>17584</v>
      </c>
      <c r="S14" s="232">
        <f t="shared" si="5"/>
        <v>0.020368589929224246</v>
      </c>
      <c r="T14" s="233">
        <v>4745</v>
      </c>
      <c r="U14" s="230">
        <v>4267</v>
      </c>
      <c r="V14" s="229">
        <v>2</v>
      </c>
      <c r="W14" s="230"/>
      <c r="X14" s="229">
        <f t="shared" si="6"/>
        <v>9014</v>
      </c>
      <c r="Y14" s="228">
        <f t="shared" si="7"/>
        <v>0.9507432882183271</v>
      </c>
    </row>
    <row r="15" spans="1:25" ht="19.5" customHeight="1">
      <c r="A15" s="235" t="s">
        <v>267</v>
      </c>
      <c r="B15" s="233">
        <v>6928</v>
      </c>
      <c r="C15" s="230">
        <v>9705</v>
      </c>
      <c r="D15" s="229">
        <v>48</v>
      </c>
      <c r="E15" s="230">
        <v>78</v>
      </c>
      <c r="F15" s="229">
        <f t="shared" si="0"/>
        <v>16759</v>
      </c>
      <c r="G15" s="232">
        <f t="shared" si="1"/>
        <v>0.019412943506816945</v>
      </c>
      <c r="H15" s="233">
        <v>5950</v>
      </c>
      <c r="I15" s="230">
        <v>8363</v>
      </c>
      <c r="J15" s="229"/>
      <c r="K15" s="230"/>
      <c r="L15" s="229">
        <f t="shared" si="2"/>
        <v>14313</v>
      </c>
      <c r="M15" s="234">
        <f t="shared" si="3"/>
        <v>0.17089359323691755</v>
      </c>
      <c r="N15" s="233">
        <v>6928</v>
      </c>
      <c r="O15" s="230">
        <v>9705</v>
      </c>
      <c r="P15" s="229">
        <v>48</v>
      </c>
      <c r="Q15" s="230">
        <v>78</v>
      </c>
      <c r="R15" s="229">
        <f t="shared" si="4"/>
        <v>16759</v>
      </c>
      <c r="S15" s="232">
        <f t="shared" si="5"/>
        <v>0.019412943506816945</v>
      </c>
      <c r="T15" s="233">
        <v>5950</v>
      </c>
      <c r="U15" s="230">
        <v>8363</v>
      </c>
      <c r="V15" s="229"/>
      <c r="W15" s="230"/>
      <c r="X15" s="229">
        <f t="shared" si="6"/>
        <v>14313</v>
      </c>
      <c r="Y15" s="228">
        <f t="shared" si="7"/>
        <v>0.17089359323691755</v>
      </c>
    </row>
    <row r="16" spans="1:25" ht="19.5" customHeight="1">
      <c r="A16" s="235" t="s">
        <v>268</v>
      </c>
      <c r="B16" s="233">
        <v>8364</v>
      </c>
      <c r="C16" s="230">
        <v>7709</v>
      </c>
      <c r="D16" s="229">
        <v>0</v>
      </c>
      <c r="E16" s="230">
        <v>8</v>
      </c>
      <c r="F16" s="229">
        <f aca="true" t="shared" si="8" ref="F16:F21">SUM(B16:E16)</f>
        <v>16081</v>
      </c>
      <c r="G16" s="232">
        <f aca="true" t="shared" si="9" ref="G16:G21">F16/$F$9</f>
        <v>0.018627575901493124</v>
      </c>
      <c r="H16" s="233">
        <v>7666</v>
      </c>
      <c r="I16" s="230">
        <v>7378</v>
      </c>
      <c r="J16" s="229">
        <v>8</v>
      </c>
      <c r="K16" s="230">
        <v>2</v>
      </c>
      <c r="L16" s="229">
        <f aca="true" t="shared" si="10" ref="L16:L21">SUM(H16:K16)</f>
        <v>15054</v>
      </c>
      <c r="M16" s="234">
        <f aca="true" t="shared" si="11" ref="M16:M21">IF(ISERROR(F16/L16-1),"         /0",(F16/L16-1))</f>
        <v>0.06822107081174433</v>
      </c>
      <c r="N16" s="233">
        <v>8364</v>
      </c>
      <c r="O16" s="230">
        <v>7709</v>
      </c>
      <c r="P16" s="229">
        <v>0</v>
      </c>
      <c r="Q16" s="230">
        <v>8</v>
      </c>
      <c r="R16" s="229">
        <f aca="true" t="shared" si="12" ref="R16:R21">SUM(N16:Q16)</f>
        <v>16081</v>
      </c>
      <c r="S16" s="232">
        <f aca="true" t="shared" si="13" ref="S16:S21">R16/$R$9</f>
        <v>0.018627575901493124</v>
      </c>
      <c r="T16" s="233">
        <v>7666</v>
      </c>
      <c r="U16" s="230">
        <v>7378</v>
      </c>
      <c r="V16" s="229">
        <v>8</v>
      </c>
      <c r="W16" s="230">
        <v>2</v>
      </c>
      <c r="X16" s="229">
        <f aca="true" t="shared" si="14" ref="X16:X21">SUM(T16:W16)</f>
        <v>15054</v>
      </c>
      <c r="Y16" s="228">
        <f aca="true" t="shared" si="15" ref="Y16:Y21">IF(ISERROR(R16/X16-1),"         /0",(R16/X16-1))</f>
        <v>0.06822107081174433</v>
      </c>
    </row>
    <row r="17" spans="1:25" ht="19.5" customHeight="1">
      <c r="A17" s="235" t="s">
        <v>269</v>
      </c>
      <c r="B17" s="233">
        <v>8078</v>
      </c>
      <c r="C17" s="230">
        <v>7971</v>
      </c>
      <c r="D17" s="229">
        <v>0</v>
      </c>
      <c r="E17" s="230">
        <v>0</v>
      </c>
      <c r="F17" s="229">
        <f t="shared" si="8"/>
        <v>16049</v>
      </c>
      <c r="G17" s="232">
        <f t="shared" si="9"/>
        <v>0.01859050840389672</v>
      </c>
      <c r="H17" s="233">
        <v>5904</v>
      </c>
      <c r="I17" s="230">
        <v>6285</v>
      </c>
      <c r="J17" s="229"/>
      <c r="K17" s="230"/>
      <c r="L17" s="229">
        <f t="shared" si="10"/>
        <v>12189</v>
      </c>
      <c r="M17" s="234">
        <f t="shared" si="11"/>
        <v>0.31667897284436797</v>
      </c>
      <c r="N17" s="233">
        <v>8078</v>
      </c>
      <c r="O17" s="230">
        <v>7971</v>
      </c>
      <c r="P17" s="229"/>
      <c r="Q17" s="230"/>
      <c r="R17" s="229">
        <f t="shared" si="12"/>
        <v>16049</v>
      </c>
      <c r="S17" s="232">
        <f t="shared" si="13"/>
        <v>0.01859050840389672</v>
      </c>
      <c r="T17" s="233">
        <v>5904</v>
      </c>
      <c r="U17" s="230">
        <v>6285</v>
      </c>
      <c r="V17" s="229"/>
      <c r="W17" s="230"/>
      <c r="X17" s="229">
        <f t="shared" si="14"/>
        <v>12189</v>
      </c>
      <c r="Y17" s="228">
        <f t="shared" si="15"/>
        <v>0.31667897284436797</v>
      </c>
    </row>
    <row r="18" spans="1:25" ht="19.5" customHeight="1">
      <c r="A18" s="235" t="s">
        <v>270</v>
      </c>
      <c r="B18" s="233">
        <v>7353</v>
      </c>
      <c r="C18" s="230">
        <v>8006</v>
      </c>
      <c r="D18" s="229">
        <v>0</v>
      </c>
      <c r="E18" s="230">
        <v>0</v>
      </c>
      <c r="F18" s="229">
        <f t="shared" si="8"/>
        <v>15359</v>
      </c>
      <c r="G18" s="232">
        <f t="shared" si="9"/>
        <v>0.01779124048697425</v>
      </c>
      <c r="H18" s="233">
        <v>7344</v>
      </c>
      <c r="I18" s="230">
        <v>7876</v>
      </c>
      <c r="J18" s="229"/>
      <c r="K18" s="230"/>
      <c r="L18" s="229">
        <f t="shared" si="10"/>
        <v>15220</v>
      </c>
      <c r="M18" s="234">
        <f t="shared" si="11"/>
        <v>0.00913272010512478</v>
      </c>
      <c r="N18" s="233">
        <v>7353</v>
      </c>
      <c r="O18" s="230">
        <v>8006</v>
      </c>
      <c r="P18" s="229"/>
      <c r="Q18" s="230"/>
      <c r="R18" s="229">
        <f t="shared" si="12"/>
        <v>15359</v>
      </c>
      <c r="S18" s="232">
        <f t="shared" si="13"/>
        <v>0.01779124048697425</v>
      </c>
      <c r="T18" s="233">
        <v>7344</v>
      </c>
      <c r="U18" s="230">
        <v>7876</v>
      </c>
      <c r="V18" s="229"/>
      <c r="W18" s="230"/>
      <c r="X18" s="229">
        <f t="shared" si="14"/>
        <v>15220</v>
      </c>
      <c r="Y18" s="228">
        <f t="shared" si="15"/>
        <v>0.00913272010512478</v>
      </c>
    </row>
    <row r="19" spans="1:25" ht="19.5" customHeight="1">
      <c r="A19" s="235" t="s">
        <v>271</v>
      </c>
      <c r="B19" s="233">
        <v>3711</v>
      </c>
      <c r="C19" s="230">
        <v>3743</v>
      </c>
      <c r="D19" s="229">
        <v>0</v>
      </c>
      <c r="E19" s="230">
        <v>15</v>
      </c>
      <c r="F19" s="229">
        <f t="shared" si="8"/>
        <v>7469</v>
      </c>
      <c r="G19" s="232">
        <f t="shared" si="9"/>
        <v>0.008651785610860777</v>
      </c>
      <c r="H19" s="233">
        <v>3620</v>
      </c>
      <c r="I19" s="230">
        <v>3555</v>
      </c>
      <c r="J19" s="229">
        <v>4</v>
      </c>
      <c r="K19" s="230">
        <v>4</v>
      </c>
      <c r="L19" s="229">
        <f t="shared" si="10"/>
        <v>7183</v>
      </c>
      <c r="M19" s="234">
        <f t="shared" si="11"/>
        <v>0.039816232771822335</v>
      </c>
      <c r="N19" s="233">
        <v>3711</v>
      </c>
      <c r="O19" s="230">
        <v>3743</v>
      </c>
      <c r="P19" s="229">
        <v>0</v>
      </c>
      <c r="Q19" s="230">
        <v>15</v>
      </c>
      <c r="R19" s="229">
        <f t="shared" si="12"/>
        <v>7469</v>
      </c>
      <c r="S19" s="232">
        <f t="shared" si="13"/>
        <v>0.008651785610860777</v>
      </c>
      <c r="T19" s="233">
        <v>3620</v>
      </c>
      <c r="U19" s="230">
        <v>3555</v>
      </c>
      <c r="V19" s="229">
        <v>4</v>
      </c>
      <c r="W19" s="230">
        <v>4</v>
      </c>
      <c r="X19" s="229">
        <f t="shared" si="14"/>
        <v>7183</v>
      </c>
      <c r="Y19" s="228">
        <f t="shared" si="15"/>
        <v>0.039816232771822335</v>
      </c>
    </row>
    <row r="20" spans="1:25" ht="19.5" customHeight="1">
      <c r="A20" s="235" t="s">
        <v>272</v>
      </c>
      <c r="B20" s="233">
        <v>4262</v>
      </c>
      <c r="C20" s="230">
        <v>3182</v>
      </c>
      <c r="D20" s="229">
        <v>0</v>
      </c>
      <c r="E20" s="230">
        <v>0</v>
      </c>
      <c r="F20" s="229">
        <f t="shared" si="8"/>
        <v>7444</v>
      </c>
      <c r="G20" s="232">
        <f t="shared" si="9"/>
        <v>0.008622826628363585</v>
      </c>
      <c r="H20" s="233">
        <v>4551</v>
      </c>
      <c r="I20" s="230">
        <v>2878</v>
      </c>
      <c r="J20" s="229"/>
      <c r="K20" s="230"/>
      <c r="L20" s="229">
        <f t="shared" si="10"/>
        <v>7429</v>
      </c>
      <c r="M20" s="234">
        <f t="shared" si="11"/>
        <v>0.002019114281868406</v>
      </c>
      <c r="N20" s="233">
        <v>4262</v>
      </c>
      <c r="O20" s="230">
        <v>3182</v>
      </c>
      <c r="P20" s="229"/>
      <c r="Q20" s="230"/>
      <c r="R20" s="229">
        <f t="shared" si="12"/>
        <v>7444</v>
      </c>
      <c r="S20" s="232">
        <f t="shared" si="13"/>
        <v>0.008622826628363585</v>
      </c>
      <c r="T20" s="233">
        <v>4551</v>
      </c>
      <c r="U20" s="230">
        <v>2878</v>
      </c>
      <c r="V20" s="229"/>
      <c r="W20" s="230"/>
      <c r="X20" s="229">
        <f t="shared" si="14"/>
        <v>7429</v>
      </c>
      <c r="Y20" s="228">
        <f t="shared" si="15"/>
        <v>0.002019114281868406</v>
      </c>
    </row>
    <row r="21" spans="1:25" ht="19.5" customHeight="1">
      <c r="A21" s="235" t="s">
        <v>273</v>
      </c>
      <c r="B21" s="233">
        <v>3406</v>
      </c>
      <c r="C21" s="230">
        <v>2952</v>
      </c>
      <c r="D21" s="229">
        <v>7</v>
      </c>
      <c r="E21" s="230">
        <v>3</v>
      </c>
      <c r="F21" s="229">
        <f t="shared" si="8"/>
        <v>6368</v>
      </c>
      <c r="G21" s="232">
        <f t="shared" si="9"/>
        <v>0.007376432021684486</v>
      </c>
      <c r="H21" s="233">
        <v>3372</v>
      </c>
      <c r="I21" s="230">
        <v>2777</v>
      </c>
      <c r="J21" s="229">
        <v>2</v>
      </c>
      <c r="K21" s="230">
        <v>1</v>
      </c>
      <c r="L21" s="229">
        <f t="shared" si="10"/>
        <v>6152</v>
      </c>
      <c r="M21" s="234">
        <f t="shared" si="11"/>
        <v>0.03511053315994794</v>
      </c>
      <c r="N21" s="233">
        <v>3406</v>
      </c>
      <c r="O21" s="230">
        <v>2952</v>
      </c>
      <c r="P21" s="229">
        <v>7</v>
      </c>
      <c r="Q21" s="230">
        <v>3</v>
      </c>
      <c r="R21" s="229">
        <f t="shared" si="12"/>
        <v>6368</v>
      </c>
      <c r="S21" s="232">
        <f t="shared" si="13"/>
        <v>0.007376432021684486</v>
      </c>
      <c r="T21" s="233">
        <v>3372</v>
      </c>
      <c r="U21" s="230">
        <v>2777</v>
      </c>
      <c r="V21" s="229">
        <v>2</v>
      </c>
      <c r="W21" s="230">
        <v>1</v>
      </c>
      <c r="X21" s="229">
        <f t="shared" si="14"/>
        <v>6152</v>
      </c>
      <c r="Y21" s="228">
        <f t="shared" si="15"/>
        <v>0.03511053315994794</v>
      </c>
    </row>
    <row r="22" spans="1:25" ht="19.5" customHeight="1">
      <c r="A22" s="235" t="s">
        <v>274</v>
      </c>
      <c r="B22" s="233">
        <v>2717</v>
      </c>
      <c r="C22" s="230">
        <v>3608</v>
      </c>
      <c r="D22" s="229">
        <v>0</v>
      </c>
      <c r="E22" s="230">
        <v>0</v>
      </c>
      <c r="F22" s="229">
        <f t="shared" si="0"/>
        <v>6325</v>
      </c>
      <c r="G22" s="232">
        <f t="shared" si="1"/>
        <v>0.007326622571789318</v>
      </c>
      <c r="H22" s="233">
        <v>2568</v>
      </c>
      <c r="I22" s="230">
        <v>2978</v>
      </c>
      <c r="J22" s="229"/>
      <c r="K22" s="230"/>
      <c r="L22" s="229">
        <f t="shared" si="2"/>
        <v>5546</v>
      </c>
      <c r="M22" s="234">
        <f t="shared" si="3"/>
        <v>0.14046159394157942</v>
      </c>
      <c r="N22" s="233">
        <v>2717</v>
      </c>
      <c r="O22" s="230">
        <v>3608</v>
      </c>
      <c r="P22" s="229"/>
      <c r="Q22" s="230"/>
      <c r="R22" s="229">
        <f t="shared" si="4"/>
        <v>6325</v>
      </c>
      <c r="S22" s="232">
        <f t="shared" si="5"/>
        <v>0.007326622571789318</v>
      </c>
      <c r="T22" s="233">
        <v>2568</v>
      </c>
      <c r="U22" s="230">
        <v>2978</v>
      </c>
      <c r="V22" s="229"/>
      <c r="W22" s="230"/>
      <c r="X22" s="229">
        <f t="shared" si="6"/>
        <v>5546</v>
      </c>
      <c r="Y22" s="228">
        <f t="shared" si="7"/>
        <v>0.14046159394157942</v>
      </c>
    </row>
    <row r="23" spans="1:25" ht="19.5" customHeight="1">
      <c r="A23" s="235" t="s">
        <v>275</v>
      </c>
      <c r="B23" s="233">
        <v>1974</v>
      </c>
      <c r="C23" s="230">
        <v>3699</v>
      </c>
      <c r="D23" s="229">
        <v>0</v>
      </c>
      <c r="E23" s="230">
        <v>0</v>
      </c>
      <c r="F23" s="229">
        <f t="shared" si="0"/>
        <v>5673</v>
      </c>
      <c r="G23" s="232">
        <f t="shared" si="1"/>
        <v>0.006571372308262577</v>
      </c>
      <c r="H23" s="233">
        <v>1695</v>
      </c>
      <c r="I23" s="230">
        <v>3176</v>
      </c>
      <c r="J23" s="229"/>
      <c r="K23" s="230"/>
      <c r="L23" s="229">
        <f t="shared" si="2"/>
        <v>4871</v>
      </c>
      <c r="M23" s="234">
        <f t="shared" si="3"/>
        <v>0.16464791623896535</v>
      </c>
      <c r="N23" s="233">
        <v>1974</v>
      </c>
      <c r="O23" s="230">
        <v>3699</v>
      </c>
      <c r="P23" s="229"/>
      <c r="Q23" s="230"/>
      <c r="R23" s="229">
        <f t="shared" si="4"/>
        <v>5673</v>
      </c>
      <c r="S23" s="232">
        <f t="shared" si="5"/>
        <v>0.006571372308262577</v>
      </c>
      <c r="T23" s="233">
        <v>1695</v>
      </c>
      <c r="U23" s="230">
        <v>3176</v>
      </c>
      <c r="V23" s="229"/>
      <c r="W23" s="230"/>
      <c r="X23" s="229">
        <f t="shared" si="6"/>
        <v>4871</v>
      </c>
      <c r="Y23" s="228">
        <f t="shared" si="7"/>
        <v>0.16464791623896535</v>
      </c>
    </row>
    <row r="24" spans="1:25" ht="19.5" customHeight="1">
      <c r="A24" s="235" t="s">
        <v>276</v>
      </c>
      <c r="B24" s="233">
        <v>2638</v>
      </c>
      <c r="C24" s="230">
        <v>3029</v>
      </c>
      <c r="D24" s="229">
        <v>0</v>
      </c>
      <c r="E24" s="230">
        <v>0</v>
      </c>
      <c r="F24" s="229">
        <f t="shared" si="0"/>
        <v>5667</v>
      </c>
      <c r="G24" s="232">
        <f t="shared" si="1"/>
        <v>0.006564422152463251</v>
      </c>
      <c r="H24" s="233">
        <v>2433</v>
      </c>
      <c r="I24" s="230">
        <v>2576</v>
      </c>
      <c r="J24" s="229"/>
      <c r="K24" s="230"/>
      <c r="L24" s="229">
        <f t="shared" si="2"/>
        <v>5009</v>
      </c>
      <c r="M24" s="234">
        <f t="shared" si="3"/>
        <v>0.13136354561788788</v>
      </c>
      <c r="N24" s="233">
        <v>2638</v>
      </c>
      <c r="O24" s="230">
        <v>3029</v>
      </c>
      <c r="P24" s="229"/>
      <c r="Q24" s="230"/>
      <c r="R24" s="229">
        <f t="shared" si="4"/>
        <v>5667</v>
      </c>
      <c r="S24" s="232">
        <f t="shared" si="5"/>
        <v>0.006564422152463251</v>
      </c>
      <c r="T24" s="233">
        <v>2433</v>
      </c>
      <c r="U24" s="230">
        <v>2576</v>
      </c>
      <c r="V24" s="229"/>
      <c r="W24" s="230"/>
      <c r="X24" s="229">
        <f t="shared" si="6"/>
        <v>5009</v>
      </c>
      <c r="Y24" s="228">
        <f t="shared" si="7"/>
        <v>0.13136354561788788</v>
      </c>
    </row>
    <row r="25" spans="1:25" ht="19.5" customHeight="1">
      <c r="A25" s="235" t="s">
        <v>277</v>
      </c>
      <c r="B25" s="233">
        <v>2484</v>
      </c>
      <c r="C25" s="230">
        <v>2711</v>
      </c>
      <c r="D25" s="229">
        <v>0</v>
      </c>
      <c r="E25" s="230">
        <v>0</v>
      </c>
      <c r="F25" s="229">
        <f t="shared" si="0"/>
        <v>5195</v>
      </c>
      <c r="G25" s="232">
        <f t="shared" si="1"/>
        <v>0.006017676562916285</v>
      </c>
      <c r="H25" s="233">
        <v>160</v>
      </c>
      <c r="I25" s="230">
        <v>84</v>
      </c>
      <c r="J25" s="229"/>
      <c r="K25" s="230"/>
      <c r="L25" s="229">
        <f t="shared" si="2"/>
        <v>244</v>
      </c>
      <c r="M25" s="234">
        <f t="shared" si="3"/>
        <v>20.290983606557376</v>
      </c>
      <c r="N25" s="233">
        <v>2484</v>
      </c>
      <c r="O25" s="230">
        <v>2711</v>
      </c>
      <c r="P25" s="229"/>
      <c r="Q25" s="230"/>
      <c r="R25" s="229">
        <f t="shared" si="4"/>
        <v>5195</v>
      </c>
      <c r="S25" s="232">
        <f t="shared" si="5"/>
        <v>0.006017676562916285</v>
      </c>
      <c r="T25" s="233">
        <v>160</v>
      </c>
      <c r="U25" s="230">
        <v>84</v>
      </c>
      <c r="V25" s="229"/>
      <c r="W25" s="230"/>
      <c r="X25" s="229">
        <f t="shared" si="6"/>
        <v>244</v>
      </c>
      <c r="Y25" s="228">
        <f t="shared" si="7"/>
        <v>20.290983606557376</v>
      </c>
    </row>
    <row r="26" spans="1:25" ht="19.5" customHeight="1">
      <c r="A26" s="235" t="s">
        <v>278</v>
      </c>
      <c r="B26" s="233">
        <v>2162</v>
      </c>
      <c r="C26" s="230">
        <v>2257</v>
      </c>
      <c r="D26" s="229">
        <v>0</v>
      </c>
      <c r="E26" s="230">
        <v>0</v>
      </c>
      <c r="F26" s="229">
        <f t="shared" si="0"/>
        <v>4419</v>
      </c>
      <c r="G26" s="232">
        <f t="shared" si="1"/>
        <v>0.005118789746203478</v>
      </c>
      <c r="H26" s="233">
        <v>2104</v>
      </c>
      <c r="I26" s="230">
        <v>1975</v>
      </c>
      <c r="J26" s="229"/>
      <c r="K26" s="230"/>
      <c r="L26" s="229">
        <f t="shared" si="2"/>
        <v>4079</v>
      </c>
      <c r="M26" s="234">
        <f t="shared" si="3"/>
        <v>0.08335376317724941</v>
      </c>
      <c r="N26" s="233">
        <v>2162</v>
      </c>
      <c r="O26" s="230">
        <v>2257</v>
      </c>
      <c r="P26" s="229"/>
      <c r="Q26" s="230"/>
      <c r="R26" s="229">
        <f t="shared" si="4"/>
        <v>4419</v>
      </c>
      <c r="S26" s="232">
        <f t="shared" si="5"/>
        <v>0.005118789746203478</v>
      </c>
      <c r="T26" s="233">
        <v>2104</v>
      </c>
      <c r="U26" s="230">
        <v>1975</v>
      </c>
      <c r="V26" s="229"/>
      <c r="W26" s="230"/>
      <c r="X26" s="229">
        <f t="shared" si="6"/>
        <v>4079</v>
      </c>
      <c r="Y26" s="228">
        <f t="shared" si="7"/>
        <v>0.08335376317724941</v>
      </c>
    </row>
    <row r="27" spans="1:25" ht="19.5" customHeight="1">
      <c r="A27" s="235" t="s">
        <v>279</v>
      </c>
      <c r="B27" s="233">
        <v>2189</v>
      </c>
      <c r="C27" s="230">
        <v>2170</v>
      </c>
      <c r="D27" s="229">
        <v>0</v>
      </c>
      <c r="E27" s="230">
        <v>9</v>
      </c>
      <c r="F27" s="229">
        <f t="shared" si="0"/>
        <v>4368</v>
      </c>
      <c r="G27" s="232">
        <f t="shared" si="1"/>
        <v>0.005059713421909208</v>
      </c>
      <c r="H27" s="233">
        <v>3176</v>
      </c>
      <c r="I27" s="230">
        <v>2514</v>
      </c>
      <c r="J27" s="229"/>
      <c r="K27" s="230"/>
      <c r="L27" s="229">
        <f t="shared" si="2"/>
        <v>5690</v>
      </c>
      <c r="M27" s="234">
        <f t="shared" si="3"/>
        <v>-0.23233743409490337</v>
      </c>
      <c r="N27" s="233">
        <v>2189</v>
      </c>
      <c r="O27" s="230">
        <v>2170</v>
      </c>
      <c r="P27" s="229">
        <v>0</v>
      </c>
      <c r="Q27" s="230">
        <v>9</v>
      </c>
      <c r="R27" s="229">
        <f t="shared" si="4"/>
        <v>4368</v>
      </c>
      <c r="S27" s="232">
        <f t="shared" si="5"/>
        <v>0.005059713421909208</v>
      </c>
      <c r="T27" s="233">
        <v>3176</v>
      </c>
      <c r="U27" s="230">
        <v>2514</v>
      </c>
      <c r="V27" s="229"/>
      <c r="W27" s="230"/>
      <c r="X27" s="229">
        <f t="shared" si="6"/>
        <v>5690</v>
      </c>
      <c r="Y27" s="228">
        <f t="shared" si="7"/>
        <v>-0.23233743409490337</v>
      </c>
    </row>
    <row r="28" spans="1:25" ht="19.5" customHeight="1">
      <c r="A28" s="235" t="s">
        <v>280</v>
      </c>
      <c r="B28" s="233">
        <v>1728</v>
      </c>
      <c r="C28" s="230">
        <v>1967</v>
      </c>
      <c r="D28" s="229">
        <v>0</v>
      </c>
      <c r="E28" s="230">
        <v>0</v>
      </c>
      <c r="F28" s="229">
        <f t="shared" si="0"/>
        <v>3695</v>
      </c>
      <c r="G28" s="232">
        <f t="shared" si="1"/>
        <v>0.004280137613084827</v>
      </c>
      <c r="H28" s="233">
        <v>990</v>
      </c>
      <c r="I28" s="230">
        <v>789</v>
      </c>
      <c r="J28" s="229"/>
      <c r="K28" s="230"/>
      <c r="L28" s="229">
        <f t="shared" si="2"/>
        <v>1779</v>
      </c>
      <c r="M28" s="234">
        <f t="shared" si="3"/>
        <v>1.0770095559302981</v>
      </c>
      <c r="N28" s="233">
        <v>1728</v>
      </c>
      <c r="O28" s="230">
        <v>1967</v>
      </c>
      <c r="P28" s="229"/>
      <c r="Q28" s="230"/>
      <c r="R28" s="229">
        <f t="shared" si="4"/>
        <v>3695</v>
      </c>
      <c r="S28" s="232">
        <f t="shared" si="5"/>
        <v>0.004280137613084827</v>
      </c>
      <c r="T28" s="233">
        <v>990</v>
      </c>
      <c r="U28" s="230">
        <v>789</v>
      </c>
      <c r="V28" s="229"/>
      <c r="W28" s="230"/>
      <c r="X28" s="229">
        <f t="shared" si="6"/>
        <v>1779</v>
      </c>
      <c r="Y28" s="228">
        <f t="shared" si="7"/>
        <v>1.0770095559302981</v>
      </c>
    </row>
    <row r="29" spans="1:25" ht="19.5" customHeight="1">
      <c r="A29" s="235" t="s">
        <v>281</v>
      </c>
      <c r="B29" s="233">
        <v>1286</v>
      </c>
      <c r="C29" s="230">
        <v>1255</v>
      </c>
      <c r="D29" s="229">
        <v>0</v>
      </c>
      <c r="E29" s="230">
        <v>0</v>
      </c>
      <c r="F29" s="229">
        <f t="shared" si="0"/>
        <v>2541</v>
      </c>
      <c r="G29" s="232">
        <f t="shared" si="1"/>
        <v>0.002943390981014491</v>
      </c>
      <c r="H29" s="233">
        <v>1308</v>
      </c>
      <c r="I29" s="230">
        <v>1164</v>
      </c>
      <c r="J29" s="229"/>
      <c r="K29" s="230"/>
      <c r="L29" s="229">
        <f t="shared" si="2"/>
        <v>2472</v>
      </c>
      <c r="M29" s="234">
        <f t="shared" si="3"/>
        <v>0.027912621359223344</v>
      </c>
      <c r="N29" s="233">
        <v>1286</v>
      </c>
      <c r="O29" s="230">
        <v>1255</v>
      </c>
      <c r="P29" s="229"/>
      <c r="Q29" s="230"/>
      <c r="R29" s="229">
        <f t="shared" si="4"/>
        <v>2541</v>
      </c>
      <c r="S29" s="232">
        <f t="shared" si="5"/>
        <v>0.002943390981014491</v>
      </c>
      <c r="T29" s="233">
        <v>1308</v>
      </c>
      <c r="U29" s="230">
        <v>1164</v>
      </c>
      <c r="V29" s="229"/>
      <c r="W29" s="230"/>
      <c r="X29" s="229">
        <f t="shared" si="6"/>
        <v>2472</v>
      </c>
      <c r="Y29" s="228">
        <f t="shared" si="7"/>
        <v>0.027912621359223344</v>
      </c>
    </row>
    <row r="30" spans="1:25" ht="19.5" customHeight="1">
      <c r="A30" s="235" t="s">
        <v>282</v>
      </c>
      <c r="B30" s="233">
        <v>962</v>
      </c>
      <c r="C30" s="230">
        <v>605</v>
      </c>
      <c r="D30" s="229">
        <v>0</v>
      </c>
      <c r="E30" s="230">
        <v>3</v>
      </c>
      <c r="F30" s="229">
        <f t="shared" si="0"/>
        <v>1570</v>
      </c>
      <c r="G30" s="232">
        <f t="shared" si="1"/>
        <v>0.0018186241008235934</v>
      </c>
      <c r="H30" s="233">
        <v>1738</v>
      </c>
      <c r="I30" s="230">
        <v>1123</v>
      </c>
      <c r="J30" s="229">
        <v>1</v>
      </c>
      <c r="K30" s="230"/>
      <c r="L30" s="229">
        <f t="shared" si="2"/>
        <v>2862</v>
      </c>
      <c r="M30" s="234">
        <f t="shared" si="3"/>
        <v>-0.45143256464011183</v>
      </c>
      <c r="N30" s="233">
        <v>962</v>
      </c>
      <c r="O30" s="230">
        <v>605</v>
      </c>
      <c r="P30" s="229">
        <v>0</v>
      </c>
      <c r="Q30" s="230">
        <v>3</v>
      </c>
      <c r="R30" s="229">
        <f t="shared" si="4"/>
        <v>1570</v>
      </c>
      <c r="S30" s="232">
        <f t="shared" si="5"/>
        <v>0.0018186241008235934</v>
      </c>
      <c r="T30" s="233">
        <v>1738</v>
      </c>
      <c r="U30" s="230">
        <v>1123</v>
      </c>
      <c r="V30" s="229">
        <v>1</v>
      </c>
      <c r="W30" s="230"/>
      <c r="X30" s="229">
        <f t="shared" si="6"/>
        <v>2862</v>
      </c>
      <c r="Y30" s="228">
        <f t="shared" si="7"/>
        <v>-0.45143256464011183</v>
      </c>
    </row>
    <row r="31" spans="1:25" ht="19.5" customHeight="1">
      <c r="A31" s="235" t="s">
        <v>283</v>
      </c>
      <c r="B31" s="233">
        <v>307</v>
      </c>
      <c r="C31" s="230">
        <v>289</v>
      </c>
      <c r="D31" s="229">
        <v>0</v>
      </c>
      <c r="E31" s="230">
        <v>4</v>
      </c>
      <c r="F31" s="229">
        <f t="shared" si="0"/>
        <v>600</v>
      </c>
      <c r="G31" s="232">
        <f t="shared" si="1"/>
        <v>0.0006950155799325835</v>
      </c>
      <c r="H31" s="233">
        <v>260</v>
      </c>
      <c r="I31" s="230">
        <v>373</v>
      </c>
      <c r="J31" s="229"/>
      <c r="K31" s="230"/>
      <c r="L31" s="229">
        <f t="shared" si="2"/>
        <v>633</v>
      </c>
      <c r="M31" s="234">
        <f t="shared" si="3"/>
        <v>-0.05213270142180093</v>
      </c>
      <c r="N31" s="233">
        <v>307</v>
      </c>
      <c r="O31" s="230">
        <v>289</v>
      </c>
      <c r="P31" s="229">
        <v>0</v>
      </c>
      <c r="Q31" s="230">
        <v>4</v>
      </c>
      <c r="R31" s="229">
        <f t="shared" si="4"/>
        <v>600</v>
      </c>
      <c r="S31" s="232">
        <f t="shared" si="5"/>
        <v>0.0006950155799325835</v>
      </c>
      <c r="T31" s="233">
        <v>260</v>
      </c>
      <c r="U31" s="230">
        <v>373</v>
      </c>
      <c r="V31" s="229"/>
      <c r="W31" s="230"/>
      <c r="X31" s="229">
        <f t="shared" si="6"/>
        <v>633</v>
      </c>
      <c r="Y31" s="228">
        <f t="shared" si="7"/>
        <v>-0.05213270142180093</v>
      </c>
    </row>
    <row r="32" spans="1:25" ht="19.5" customHeight="1" thickBot="1">
      <c r="A32" s="235" t="s">
        <v>262</v>
      </c>
      <c r="B32" s="233">
        <v>16143</v>
      </c>
      <c r="C32" s="230">
        <v>10374</v>
      </c>
      <c r="D32" s="229">
        <v>8</v>
      </c>
      <c r="E32" s="230">
        <v>36</v>
      </c>
      <c r="F32" s="229">
        <f t="shared" si="0"/>
        <v>26561</v>
      </c>
      <c r="G32" s="232">
        <f t="shared" si="1"/>
        <v>0.030767181364315582</v>
      </c>
      <c r="H32" s="233">
        <v>12533</v>
      </c>
      <c r="I32" s="230">
        <v>7649</v>
      </c>
      <c r="J32" s="229">
        <v>7</v>
      </c>
      <c r="K32" s="230">
        <v>8</v>
      </c>
      <c r="L32" s="229">
        <f t="shared" si="2"/>
        <v>20197</v>
      </c>
      <c r="M32" s="234">
        <f t="shared" si="3"/>
        <v>0.3150963014309056</v>
      </c>
      <c r="N32" s="233">
        <v>16143</v>
      </c>
      <c r="O32" s="230">
        <v>10374</v>
      </c>
      <c r="P32" s="229">
        <v>8</v>
      </c>
      <c r="Q32" s="230">
        <v>36</v>
      </c>
      <c r="R32" s="229">
        <f t="shared" si="4"/>
        <v>26561</v>
      </c>
      <c r="S32" s="232">
        <f t="shared" si="5"/>
        <v>0.030767181364315582</v>
      </c>
      <c r="T32" s="233">
        <v>12533</v>
      </c>
      <c r="U32" s="230">
        <v>7649</v>
      </c>
      <c r="V32" s="229">
        <v>7</v>
      </c>
      <c r="W32" s="230">
        <v>8</v>
      </c>
      <c r="X32" s="229">
        <f t="shared" si="6"/>
        <v>20197</v>
      </c>
      <c r="Y32" s="228">
        <f t="shared" si="7"/>
        <v>0.3150963014309056</v>
      </c>
    </row>
    <row r="33" spans="1:25" s="236" customFormat="1" ht="19.5" customHeight="1">
      <c r="A33" s="243" t="s">
        <v>60</v>
      </c>
      <c r="B33" s="240">
        <f>SUM(B34:B51)</f>
        <v>109178</v>
      </c>
      <c r="C33" s="239">
        <f>SUM(C34:C51)</f>
        <v>118254</v>
      </c>
      <c r="D33" s="238">
        <f>SUM(D34:D51)</f>
        <v>46</v>
      </c>
      <c r="E33" s="239">
        <f>SUM(E34:E51)</f>
        <v>7</v>
      </c>
      <c r="F33" s="238">
        <f t="shared" si="0"/>
        <v>227485</v>
      </c>
      <c r="G33" s="241">
        <f t="shared" si="1"/>
        <v>0.26350936533493957</v>
      </c>
      <c r="H33" s="240">
        <f>SUM(H34:H51)</f>
        <v>105427</v>
      </c>
      <c r="I33" s="239">
        <f>SUM(I34:I51)</f>
        <v>109419</v>
      </c>
      <c r="J33" s="238">
        <f>SUM(J34:J51)</f>
        <v>160</v>
      </c>
      <c r="K33" s="239">
        <f>SUM(K34:K51)</f>
        <v>130</v>
      </c>
      <c r="L33" s="238">
        <f t="shared" si="2"/>
        <v>215136</v>
      </c>
      <c r="M33" s="242">
        <f t="shared" si="3"/>
        <v>0.05740089989587971</v>
      </c>
      <c r="N33" s="240">
        <f>SUM(N34:N51)</f>
        <v>109178</v>
      </c>
      <c r="O33" s="239">
        <f>SUM(O34:O51)</f>
        <v>118254</v>
      </c>
      <c r="P33" s="238">
        <f>SUM(P34:P51)</f>
        <v>46</v>
      </c>
      <c r="Q33" s="239">
        <f>SUM(Q34:Q51)</f>
        <v>7</v>
      </c>
      <c r="R33" s="238">
        <f t="shared" si="4"/>
        <v>227485</v>
      </c>
      <c r="S33" s="241">
        <f t="shared" si="5"/>
        <v>0.26350936533493957</v>
      </c>
      <c r="T33" s="240">
        <f>SUM(T34:T51)</f>
        <v>105427</v>
      </c>
      <c r="U33" s="239">
        <f>SUM(U34:U51)</f>
        <v>109419</v>
      </c>
      <c r="V33" s="238">
        <f>SUM(V34:V51)</f>
        <v>160</v>
      </c>
      <c r="W33" s="239">
        <f>SUM(W34:W51)</f>
        <v>130</v>
      </c>
      <c r="X33" s="238">
        <f t="shared" si="6"/>
        <v>215136</v>
      </c>
      <c r="Y33" s="237">
        <f t="shared" si="7"/>
        <v>0.05740089989587971</v>
      </c>
    </row>
    <row r="34" spans="1:25" ht="19.5" customHeight="1">
      <c r="A34" s="250" t="s">
        <v>284</v>
      </c>
      <c r="B34" s="247">
        <v>16276</v>
      </c>
      <c r="C34" s="245">
        <v>18866</v>
      </c>
      <c r="D34" s="246">
        <v>0</v>
      </c>
      <c r="E34" s="245">
        <v>0</v>
      </c>
      <c r="F34" s="229">
        <f t="shared" si="0"/>
        <v>35142</v>
      </c>
      <c r="G34" s="232">
        <f t="shared" si="1"/>
        <v>0.04070706251665142</v>
      </c>
      <c r="H34" s="247">
        <v>15587</v>
      </c>
      <c r="I34" s="245">
        <v>17135</v>
      </c>
      <c r="J34" s="246"/>
      <c r="K34" s="245"/>
      <c r="L34" s="246">
        <f t="shared" si="2"/>
        <v>32722</v>
      </c>
      <c r="M34" s="249">
        <f t="shared" si="3"/>
        <v>0.07395635963571912</v>
      </c>
      <c r="N34" s="247">
        <v>16276</v>
      </c>
      <c r="O34" s="245">
        <v>18866</v>
      </c>
      <c r="P34" s="246"/>
      <c r="Q34" s="245">
        <v>0</v>
      </c>
      <c r="R34" s="229">
        <f t="shared" si="4"/>
        <v>35142</v>
      </c>
      <c r="S34" s="232">
        <f t="shared" si="5"/>
        <v>0.04070706251665142</v>
      </c>
      <c r="T34" s="251">
        <v>15587</v>
      </c>
      <c r="U34" s="245">
        <v>17135</v>
      </c>
      <c r="V34" s="246"/>
      <c r="W34" s="245"/>
      <c r="X34" s="246">
        <f t="shared" si="6"/>
        <v>32722</v>
      </c>
      <c r="Y34" s="244">
        <f t="shared" si="7"/>
        <v>0.07395635963571912</v>
      </c>
    </row>
    <row r="35" spans="1:25" ht="19.5" customHeight="1">
      <c r="A35" s="250" t="s">
        <v>285</v>
      </c>
      <c r="B35" s="247">
        <v>13661</v>
      </c>
      <c r="C35" s="245">
        <v>16224</v>
      </c>
      <c r="D35" s="246">
        <v>0</v>
      </c>
      <c r="E35" s="245">
        <v>0</v>
      </c>
      <c r="F35" s="246">
        <f t="shared" si="0"/>
        <v>29885</v>
      </c>
      <c r="G35" s="248">
        <f t="shared" si="1"/>
        <v>0.034617567677142094</v>
      </c>
      <c r="H35" s="247">
        <v>12135</v>
      </c>
      <c r="I35" s="245">
        <v>11100</v>
      </c>
      <c r="J35" s="246"/>
      <c r="K35" s="245">
        <v>0</v>
      </c>
      <c r="L35" s="229">
        <f t="shared" si="2"/>
        <v>23235</v>
      </c>
      <c r="M35" s="249">
        <f t="shared" si="3"/>
        <v>0.286206154508285</v>
      </c>
      <c r="N35" s="247">
        <v>13661</v>
      </c>
      <c r="O35" s="245">
        <v>16224</v>
      </c>
      <c r="P35" s="246"/>
      <c r="Q35" s="245">
        <v>0</v>
      </c>
      <c r="R35" s="246">
        <f t="shared" si="4"/>
        <v>29885</v>
      </c>
      <c r="S35" s="248">
        <f t="shared" si="5"/>
        <v>0.034617567677142094</v>
      </c>
      <c r="T35" s="251">
        <v>12135</v>
      </c>
      <c r="U35" s="245">
        <v>11100</v>
      </c>
      <c r="V35" s="246"/>
      <c r="W35" s="245">
        <v>0</v>
      </c>
      <c r="X35" s="246">
        <f t="shared" si="6"/>
        <v>23235</v>
      </c>
      <c r="Y35" s="244">
        <f t="shared" si="7"/>
        <v>0.286206154508285</v>
      </c>
    </row>
    <row r="36" spans="1:25" ht="19.5" customHeight="1">
      <c r="A36" s="250" t="s">
        <v>286</v>
      </c>
      <c r="B36" s="247">
        <v>14149</v>
      </c>
      <c r="C36" s="245">
        <v>14912</v>
      </c>
      <c r="D36" s="246">
        <v>0</v>
      </c>
      <c r="E36" s="245">
        <v>0</v>
      </c>
      <c r="F36" s="246">
        <f t="shared" si="0"/>
        <v>29061</v>
      </c>
      <c r="G36" s="248">
        <f t="shared" si="1"/>
        <v>0.03366307961403468</v>
      </c>
      <c r="H36" s="247">
        <v>13012</v>
      </c>
      <c r="I36" s="245">
        <v>14403</v>
      </c>
      <c r="J36" s="246"/>
      <c r="K36" s="245">
        <v>0</v>
      </c>
      <c r="L36" s="246">
        <f t="shared" si="2"/>
        <v>27415</v>
      </c>
      <c r="M36" s="249">
        <f t="shared" si="3"/>
        <v>0.06004012401969727</v>
      </c>
      <c r="N36" s="247">
        <v>14149</v>
      </c>
      <c r="O36" s="245">
        <v>14912</v>
      </c>
      <c r="P36" s="246"/>
      <c r="Q36" s="245">
        <v>0</v>
      </c>
      <c r="R36" s="246">
        <f t="shared" si="4"/>
        <v>29061</v>
      </c>
      <c r="S36" s="248">
        <f t="shared" si="5"/>
        <v>0.03366307961403468</v>
      </c>
      <c r="T36" s="251">
        <v>13012</v>
      </c>
      <c r="U36" s="245">
        <v>14403</v>
      </c>
      <c r="V36" s="246"/>
      <c r="W36" s="245">
        <v>0</v>
      </c>
      <c r="X36" s="246">
        <f t="shared" si="6"/>
        <v>27415</v>
      </c>
      <c r="Y36" s="244">
        <f t="shared" si="7"/>
        <v>0.06004012401969727</v>
      </c>
    </row>
    <row r="37" spans="1:25" ht="19.5" customHeight="1">
      <c r="A37" s="250" t="s">
        <v>287</v>
      </c>
      <c r="B37" s="247">
        <v>7322</v>
      </c>
      <c r="C37" s="245">
        <v>10287</v>
      </c>
      <c r="D37" s="246">
        <v>0</v>
      </c>
      <c r="E37" s="245">
        <v>0</v>
      </c>
      <c r="F37" s="246">
        <f t="shared" si="0"/>
        <v>17609</v>
      </c>
      <c r="G37" s="248">
        <f t="shared" si="1"/>
        <v>0.02039754891172144</v>
      </c>
      <c r="H37" s="247">
        <v>8342</v>
      </c>
      <c r="I37" s="245">
        <v>10153</v>
      </c>
      <c r="J37" s="246"/>
      <c r="K37" s="245"/>
      <c r="L37" s="229">
        <f t="shared" si="2"/>
        <v>18495</v>
      </c>
      <c r="M37" s="249" t="s">
        <v>50</v>
      </c>
      <c r="N37" s="247">
        <v>7322</v>
      </c>
      <c r="O37" s="245">
        <v>10287</v>
      </c>
      <c r="P37" s="246"/>
      <c r="Q37" s="245"/>
      <c r="R37" s="229">
        <f t="shared" si="4"/>
        <v>17609</v>
      </c>
      <c r="S37" s="248">
        <f t="shared" si="5"/>
        <v>0.02039754891172144</v>
      </c>
      <c r="T37" s="251">
        <v>8342</v>
      </c>
      <c r="U37" s="245">
        <v>10153</v>
      </c>
      <c r="V37" s="246"/>
      <c r="W37" s="245"/>
      <c r="X37" s="246">
        <f t="shared" si="6"/>
        <v>18495</v>
      </c>
      <c r="Y37" s="244" t="s">
        <v>50</v>
      </c>
    </row>
    <row r="38" spans="1:25" ht="19.5" customHeight="1">
      <c r="A38" s="250" t="s">
        <v>288</v>
      </c>
      <c r="B38" s="247">
        <v>8286</v>
      </c>
      <c r="C38" s="245">
        <v>8782</v>
      </c>
      <c r="D38" s="246">
        <v>0</v>
      </c>
      <c r="E38" s="245">
        <v>2</v>
      </c>
      <c r="F38" s="246">
        <f t="shared" si="0"/>
        <v>17070</v>
      </c>
      <c r="G38" s="248">
        <f t="shared" si="1"/>
        <v>0.019773193249082</v>
      </c>
      <c r="H38" s="247">
        <v>10193</v>
      </c>
      <c r="I38" s="245">
        <v>10746</v>
      </c>
      <c r="J38" s="246"/>
      <c r="K38" s="245"/>
      <c r="L38" s="246">
        <f t="shared" si="2"/>
        <v>20939</v>
      </c>
      <c r="M38" s="249">
        <f t="shared" si="3"/>
        <v>-0.18477482210229712</v>
      </c>
      <c r="N38" s="247">
        <v>8286</v>
      </c>
      <c r="O38" s="245">
        <v>8782</v>
      </c>
      <c r="P38" s="246"/>
      <c r="Q38" s="245">
        <v>2</v>
      </c>
      <c r="R38" s="246">
        <f t="shared" si="4"/>
        <v>17070</v>
      </c>
      <c r="S38" s="248">
        <f t="shared" si="5"/>
        <v>0.019773193249082</v>
      </c>
      <c r="T38" s="251">
        <v>10193</v>
      </c>
      <c r="U38" s="245">
        <v>10746</v>
      </c>
      <c r="V38" s="246"/>
      <c r="W38" s="245"/>
      <c r="X38" s="246">
        <f t="shared" si="6"/>
        <v>20939</v>
      </c>
      <c r="Y38" s="244">
        <f t="shared" si="7"/>
        <v>-0.18477482210229712</v>
      </c>
    </row>
    <row r="39" spans="1:25" ht="19.5" customHeight="1">
      <c r="A39" s="250" t="s">
        <v>289</v>
      </c>
      <c r="B39" s="247">
        <v>7271</v>
      </c>
      <c r="C39" s="245">
        <v>8216</v>
      </c>
      <c r="D39" s="246">
        <v>2</v>
      </c>
      <c r="E39" s="245">
        <v>2</v>
      </c>
      <c r="F39" s="246">
        <f t="shared" si="0"/>
        <v>15491</v>
      </c>
      <c r="G39" s="248">
        <f t="shared" si="1"/>
        <v>0.017944143914559417</v>
      </c>
      <c r="H39" s="247">
        <v>6210</v>
      </c>
      <c r="I39" s="245">
        <v>7014</v>
      </c>
      <c r="J39" s="246"/>
      <c r="K39" s="245"/>
      <c r="L39" s="246">
        <f t="shared" si="2"/>
        <v>13224</v>
      </c>
      <c r="M39" s="249">
        <f t="shared" si="3"/>
        <v>0.17143073200241976</v>
      </c>
      <c r="N39" s="247">
        <v>7271</v>
      </c>
      <c r="O39" s="245">
        <v>8216</v>
      </c>
      <c r="P39" s="246">
        <v>2</v>
      </c>
      <c r="Q39" s="245">
        <v>2</v>
      </c>
      <c r="R39" s="246">
        <f t="shared" si="4"/>
        <v>15491</v>
      </c>
      <c r="S39" s="248">
        <f t="shared" si="5"/>
        <v>0.017944143914559417</v>
      </c>
      <c r="T39" s="251">
        <v>6210</v>
      </c>
      <c r="U39" s="245">
        <v>7014</v>
      </c>
      <c r="V39" s="246"/>
      <c r="W39" s="245"/>
      <c r="X39" s="246">
        <f t="shared" si="6"/>
        <v>13224</v>
      </c>
      <c r="Y39" s="244">
        <f t="shared" si="7"/>
        <v>0.17143073200241976</v>
      </c>
    </row>
    <row r="40" spans="1:25" ht="19.5" customHeight="1">
      <c r="A40" s="250" t="s">
        <v>290</v>
      </c>
      <c r="B40" s="247">
        <v>5460</v>
      </c>
      <c r="C40" s="245">
        <v>5746</v>
      </c>
      <c r="D40" s="246">
        <v>0</v>
      </c>
      <c r="E40" s="245">
        <v>0</v>
      </c>
      <c r="F40" s="246">
        <f>SUM(B40:E40)</f>
        <v>11206</v>
      </c>
      <c r="G40" s="248">
        <f>F40/$F$9</f>
        <v>0.012980574314540885</v>
      </c>
      <c r="H40" s="247">
        <v>2582</v>
      </c>
      <c r="I40" s="245">
        <v>3524</v>
      </c>
      <c r="J40" s="246"/>
      <c r="K40" s="245"/>
      <c r="L40" s="246">
        <f>SUM(H40:K40)</f>
        <v>6106</v>
      </c>
      <c r="M40" s="249">
        <f>IF(ISERROR(F40/L40-1),"         /0",(F40/L40-1))</f>
        <v>0.8352440222731738</v>
      </c>
      <c r="N40" s="247">
        <v>5460</v>
      </c>
      <c r="O40" s="245">
        <v>5746</v>
      </c>
      <c r="P40" s="246"/>
      <c r="Q40" s="245"/>
      <c r="R40" s="246">
        <f>SUM(N40:Q40)</f>
        <v>11206</v>
      </c>
      <c r="S40" s="248">
        <f>R40/$R$9</f>
        <v>0.012980574314540885</v>
      </c>
      <c r="T40" s="251">
        <v>2582</v>
      </c>
      <c r="U40" s="245">
        <v>3524</v>
      </c>
      <c r="V40" s="246"/>
      <c r="W40" s="245"/>
      <c r="X40" s="246">
        <f>SUM(T40:W40)</f>
        <v>6106</v>
      </c>
      <c r="Y40" s="244">
        <f>IF(ISERROR(R40/X40-1),"         /0",(R40/X40-1))</f>
        <v>0.8352440222731738</v>
      </c>
    </row>
    <row r="41" spans="1:25" ht="19.5" customHeight="1">
      <c r="A41" s="250" t="s">
        <v>291</v>
      </c>
      <c r="B41" s="247">
        <v>3467</v>
      </c>
      <c r="C41" s="245">
        <v>3523</v>
      </c>
      <c r="D41" s="246">
        <v>0</v>
      </c>
      <c r="E41" s="245">
        <v>0</v>
      </c>
      <c r="F41" s="246">
        <f>SUM(B41:E41)</f>
        <v>6990</v>
      </c>
      <c r="G41" s="248">
        <f>F41/$F$9</f>
        <v>0.008096931506214598</v>
      </c>
      <c r="H41" s="247">
        <v>3570</v>
      </c>
      <c r="I41" s="245">
        <v>4108</v>
      </c>
      <c r="J41" s="246"/>
      <c r="K41" s="245"/>
      <c r="L41" s="246">
        <f>SUM(H41:K41)</f>
        <v>7678</v>
      </c>
      <c r="M41" s="249">
        <f>IF(ISERROR(F41/L41-1),"         /0",(F41/L41-1))</f>
        <v>-0.08960666840323006</v>
      </c>
      <c r="N41" s="247">
        <v>3467</v>
      </c>
      <c r="O41" s="245">
        <v>3523</v>
      </c>
      <c r="P41" s="246"/>
      <c r="Q41" s="245"/>
      <c r="R41" s="246">
        <f>SUM(N41:Q41)</f>
        <v>6990</v>
      </c>
      <c r="S41" s="248">
        <f>R41/$R$9</f>
        <v>0.008096931506214598</v>
      </c>
      <c r="T41" s="251">
        <v>3570</v>
      </c>
      <c r="U41" s="245">
        <v>4108</v>
      </c>
      <c r="V41" s="246"/>
      <c r="W41" s="245"/>
      <c r="X41" s="246">
        <f>SUM(T41:W41)</f>
        <v>7678</v>
      </c>
      <c r="Y41" s="244">
        <f>IF(ISERROR(R41/X41-1),"         /0",(R41/X41-1))</f>
        <v>-0.08960666840323006</v>
      </c>
    </row>
    <row r="42" spans="1:25" ht="19.5" customHeight="1">
      <c r="A42" s="250" t="s">
        <v>292</v>
      </c>
      <c r="B42" s="247">
        <v>2594</v>
      </c>
      <c r="C42" s="245">
        <v>2709</v>
      </c>
      <c r="D42" s="246">
        <v>0</v>
      </c>
      <c r="E42" s="245">
        <v>0</v>
      </c>
      <c r="F42" s="246">
        <f>SUM(B42:E42)</f>
        <v>5303</v>
      </c>
      <c r="G42" s="248">
        <f>F42/$F$9</f>
        <v>0.006142779367304151</v>
      </c>
      <c r="H42" s="247">
        <v>2190</v>
      </c>
      <c r="I42" s="245">
        <v>1917</v>
      </c>
      <c r="J42" s="246"/>
      <c r="K42" s="245"/>
      <c r="L42" s="246">
        <f>SUM(H42:K42)</f>
        <v>4107</v>
      </c>
      <c r="M42" s="249">
        <f>IF(ISERROR(F42/L42-1),"         /0",(F42/L42-1))</f>
        <v>0.29121012904796695</v>
      </c>
      <c r="N42" s="247">
        <v>2594</v>
      </c>
      <c r="O42" s="245">
        <v>2709</v>
      </c>
      <c r="P42" s="246"/>
      <c r="Q42" s="245">
        <v>0</v>
      </c>
      <c r="R42" s="246">
        <f>SUM(N42:Q42)</f>
        <v>5303</v>
      </c>
      <c r="S42" s="248">
        <f>R42/$R$9</f>
        <v>0.006142779367304151</v>
      </c>
      <c r="T42" s="251">
        <v>2190</v>
      </c>
      <c r="U42" s="245">
        <v>1917</v>
      </c>
      <c r="V42" s="246"/>
      <c r="W42" s="245"/>
      <c r="X42" s="246">
        <f>SUM(T42:W42)</f>
        <v>4107</v>
      </c>
      <c r="Y42" s="244">
        <f>IF(ISERROR(R42/X42-1),"         /0",(R42/X42-1))</f>
        <v>0.29121012904796695</v>
      </c>
    </row>
    <row r="43" spans="1:25" ht="19.5" customHeight="1">
      <c r="A43" s="250" t="s">
        <v>293</v>
      </c>
      <c r="B43" s="247">
        <v>2236</v>
      </c>
      <c r="C43" s="245">
        <v>2176</v>
      </c>
      <c r="D43" s="246">
        <v>0</v>
      </c>
      <c r="E43" s="245">
        <v>0</v>
      </c>
      <c r="F43" s="246">
        <f>SUM(B43:E43)</f>
        <v>4412</v>
      </c>
      <c r="G43" s="248">
        <f>F43/$F$9</f>
        <v>0.005110681231104264</v>
      </c>
      <c r="H43" s="247">
        <v>2824</v>
      </c>
      <c r="I43" s="245">
        <v>2852</v>
      </c>
      <c r="J43" s="246"/>
      <c r="K43" s="245">
        <v>0</v>
      </c>
      <c r="L43" s="246">
        <f>SUM(H43:K43)</f>
        <v>5676</v>
      </c>
      <c r="M43" s="249">
        <f>IF(ISERROR(F43/L43-1),"         /0",(F43/L43-1))</f>
        <v>-0.22269203664552506</v>
      </c>
      <c r="N43" s="247">
        <v>2236</v>
      </c>
      <c r="O43" s="245">
        <v>2176</v>
      </c>
      <c r="P43" s="246"/>
      <c r="Q43" s="245">
        <v>0</v>
      </c>
      <c r="R43" s="246">
        <f>SUM(N43:Q43)</f>
        <v>4412</v>
      </c>
      <c r="S43" s="248">
        <f>R43/$R$9</f>
        <v>0.005110681231104264</v>
      </c>
      <c r="T43" s="251">
        <v>2824</v>
      </c>
      <c r="U43" s="245">
        <v>2852</v>
      </c>
      <c r="V43" s="246"/>
      <c r="W43" s="245">
        <v>0</v>
      </c>
      <c r="X43" s="246">
        <f>SUM(T43:W43)</f>
        <v>5676</v>
      </c>
      <c r="Y43" s="244">
        <f>IF(ISERROR(R43/X43-1),"         /0",(R43/X43-1))</f>
        <v>-0.22269203664552506</v>
      </c>
    </row>
    <row r="44" spans="1:25" ht="19.5" customHeight="1">
      <c r="A44" s="250" t="s">
        <v>294</v>
      </c>
      <c r="B44" s="247">
        <v>1643</v>
      </c>
      <c r="C44" s="245">
        <v>2216</v>
      </c>
      <c r="D44" s="246">
        <v>0</v>
      </c>
      <c r="E44" s="245">
        <v>0</v>
      </c>
      <c r="F44" s="246">
        <f t="shared" si="0"/>
        <v>3859</v>
      </c>
      <c r="G44" s="248">
        <f t="shared" si="1"/>
        <v>0.0044701085382664</v>
      </c>
      <c r="H44" s="247">
        <v>1751</v>
      </c>
      <c r="I44" s="245">
        <v>1764</v>
      </c>
      <c r="J44" s="246"/>
      <c r="K44" s="245">
        <v>0</v>
      </c>
      <c r="L44" s="246">
        <f t="shared" si="2"/>
        <v>3515</v>
      </c>
      <c r="M44" s="249">
        <f t="shared" si="3"/>
        <v>0.0978662873399716</v>
      </c>
      <c r="N44" s="247">
        <v>1643</v>
      </c>
      <c r="O44" s="245">
        <v>2216</v>
      </c>
      <c r="P44" s="246"/>
      <c r="Q44" s="245">
        <v>0</v>
      </c>
      <c r="R44" s="246">
        <f t="shared" si="4"/>
        <v>3859</v>
      </c>
      <c r="S44" s="248">
        <f t="shared" si="5"/>
        <v>0.0044701085382664</v>
      </c>
      <c r="T44" s="251">
        <v>1751</v>
      </c>
      <c r="U44" s="245">
        <v>1764</v>
      </c>
      <c r="V44" s="246"/>
      <c r="W44" s="245">
        <v>0</v>
      </c>
      <c r="X44" s="246">
        <f t="shared" si="6"/>
        <v>3515</v>
      </c>
      <c r="Y44" s="244">
        <f t="shared" si="7"/>
        <v>0.0978662873399716</v>
      </c>
    </row>
    <row r="45" spans="1:25" ht="19.5" customHeight="1">
      <c r="A45" s="250" t="s">
        <v>295</v>
      </c>
      <c r="B45" s="247">
        <v>2178</v>
      </c>
      <c r="C45" s="245">
        <v>1345</v>
      </c>
      <c r="D45" s="246">
        <v>0</v>
      </c>
      <c r="E45" s="245">
        <v>0</v>
      </c>
      <c r="F45" s="246">
        <f>SUM(B45:E45)</f>
        <v>3523</v>
      </c>
      <c r="G45" s="248">
        <f>F45/$F$9</f>
        <v>0.004080899813504153</v>
      </c>
      <c r="H45" s="247">
        <v>2291</v>
      </c>
      <c r="I45" s="245">
        <v>1429</v>
      </c>
      <c r="J45" s="246"/>
      <c r="K45" s="245">
        <v>0</v>
      </c>
      <c r="L45" s="246">
        <f>SUM(H45:K45)</f>
        <v>3720</v>
      </c>
      <c r="M45" s="249">
        <f>IF(ISERROR(F45/L45-1),"         /0",(F45/L45-1))</f>
        <v>-0.05295698924731185</v>
      </c>
      <c r="N45" s="247">
        <v>2178</v>
      </c>
      <c r="O45" s="245">
        <v>1345</v>
      </c>
      <c r="P45" s="246"/>
      <c r="Q45" s="245">
        <v>0</v>
      </c>
      <c r="R45" s="246">
        <f>SUM(N45:Q45)</f>
        <v>3523</v>
      </c>
      <c r="S45" s="248">
        <f>R45/$R$9</f>
        <v>0.004080899813504153</v>
      </c>
      <c r="T45" s="251">
        <v>2291</v>
      </c>
      <c r="U45" s="245">
        <v>1429</v>
      </c>
      <c r="V45" s="246"/>
      <c r="W45" s="245">
        <v>0</v>
      </c>
      <c r="X45" s="246">
        <f>SUM(T45:W45)</f>
        <v>3720</v>
      </c>
      <c r="Y45" s="244">
        <f>IF(ISERROR(R45/X45-1),"         /0",(R45/X45-1))</f>
        <v>-0.05295698924731185</v>
      </c>
    </row>
    <row r="46" spans="1:25" ht="19.5" customHeight="1">
      <c r="A46" s="250" t="s">
        <v>296</v>
      </c>
      <c r="B46" s="247">
        <v>1343</v>
      </c>
      <c r="C46" s="245">
        <v>1685</v>
      </c>
      <c r="D46" s="246">
        <v>0</v>
      </c>
      <c r="E46" s="245">
        <v>0</v>
      </c>
      <c r="F46" s="246">
        <f t="shared" si="0"/>
        <v>3028</v>
      </c>
      <c r="G46" s="248">
        <f t="shared" si="1"/>
        <v>0.0035075119600597713</v>
      </c>
      <c r="H46" s="247">
        <v>1635</v>
      </c>
      <c r="I46" s="245">
        <v>1900</v>
      </c>
      <c r="J46" s="246"/>
      <c r="K46" s="245"/>
      <c r="L46" s="246">
        <f t="shared" si="2"/>
        <v>3535</v>
      </c>
      <c r="M46" s="249">
        <f t="shared" si="3"/>
        <v>-0.14342291371994342</v>
      </c>
      <c r="N46" s="247">
        <v>1343</v>
      </c>
      <c r="O46" s="245">
        <v>1685</v>
      </c>
      <c r="P46" s="246"/>
      <c r="Q46" s="245"/>
      <c r="R46" s="246">
        <f t="shared" si="4"/>
        <v>3028</v>
      </c>
      <c r="S46" s="248">
        <f t="shared" si="5"/>
        <v>0.0035075119600597713</v>
      </c>
      <c r="T46" s="251">
        <v>1635</v>
      </c>
      <c r="U46" s="245">
        <v>1900</v>
      </c>
      <c r="V46" s="246"/>
      <c r="W46" s="245"/>
      <c r="X46" s="246">
        <f t="shared" si="6"/>
        <v>3535</v>
      </c>
      <c r="Y46" s="244">
        <f t="shared" si="7"/>
        <v>-0.14342291371994342</v>
      </c>
    </row>
    <row r="47" spans="1:25" ht="19.5" customHeight="1">
      <c r="A47" s="250" t="s">
        <v>297</v>
      </c>
      <c r="B47" s="247">
        <v>1166</v>
      </c>
      <c r="C47" s="245">
        <v>1305</v>
      </c>
      <c r="D47" s="246">
        <v>0</v>
      </c>
      <c r="E47" s="245">
        <v>0</v>
      </c>
      <c r="F47" s="246">
        <f t="shared" si="0"/>
        <v>2471</v>
      </c>
      <c r="G47" s="248">
        <f t="shared" si="1"/>
        <v>0.0028623058300223563</v>
      </c>
      <c r="H47" s="247">
        <v>896</v>
      </c>
      <c r="I47" s="245">
        <v>981</v>
      </c>
      <c r="J47" s="246"/>
      <c r="K47" s="245"/>
      <c r="L47" s="246">
        <f t="shared" si="2"/>
        <v>1877</v>
      </c>
      <c r="M47" s="249">
        <f t="shared" si="3"/>
        <v>0.31646244006393176</v>
      </c>
      <c r="N47" s="247">
        <v>1166</v>
      </c>
      <c r="O47" s="245">
        <v>1305</v>
      </c>
      <c r="P47" s="246"/>
      <c r="Q47" s="245"/>
      <c r="R47" s="246">
        <f t="shared" si="4"/>
        <v>2471</v>
      </c>
      <c r="S47" s="248">
        <f t="shared" si="5"/>
        <v>0.0028623058300223563</v>
      </c>
      <c r="T47" s="251">
        <v>896</v>
      </c>
      <c r="U47" s="245">
        <v>981</v>
      </c>
      <c r="V47" s="246"/>
      <c r="W47" s="245"/>
      <c r="X47" s="246">
        <f t="shared" si="6"/>
        <v>1877</v>
      </c>
      <c r="Y47" s="244">
        <f t="shared" si="7"/>
        <v>0.31646244006393176</v>
      </c>
    </row>
    <row r="48" spans="1:25" ht="19.5" customHeight="1">
      <c r="A48" s="250" t="s">
        <v>298</v>
      </c>
      <c r="B48" s="247">
        <v>801</v>
      </c>
      <c r="C48" s="245">
        <v>747</v>
      </c>
      <c r="D48" s="246">
        <v>0</v>
      </c>
      <c r="E48" s="245">
        <v>0</v>
      </c>
      <c r="F48" s="246">
        <f t="shared" si="0"/>
        <v>1548</v>
      </c>
      <c r="G48" s="248">
        <f t="shared" si="1"/>
        <v>0.0017931401962260655</v>
      </c>
      <c r="H48" s="247">
        <v>895</v>
      </c>
      <c r="I48" s="245">
        <v>928</v>
      </c>
      <c r="J48" s="246"/>
      <c r="K48" s="245"/>
      <c r="L48" s="246">
        <f t="shared" si="2"/>
        <v>1823</v>
      </c>
      <c r="M48" s="249">
        <f t="shared" si="3"/>
        <v>-0.15085024684585846</v>
      </c>
      <c r="N48" s="247">
        <v>801</v>
      </c>
      <c r="O48" s="245">
        <v>747</v>
      </c>
      <c r="P48" s="246"/>
      <c r="Q48" s="245"/>
      <c r="R48" s="246">
        <f t="shared" si="4"/>
        <v>1548</v>
      </c>
      <c r="S48" s="248">
        <f t="shared" si="5"/>
        <v>0.0017931401962260655</v>
      </c>
      <c r="T48" s="251">
        <v>895</v>
      </c>
      <c r="U48" s="245">
        <v>928</v>
      </c>
      <c r="V48" s="246"/>
      <c r="W48" s="245"/>
      <c r="X48" s="246">
        <f t="shared" si="6"/>
        <v>1823</v>
      </c>
      <c r="Y48" s="244">
        <f t="shared" si="7"/>
        <v>-0.15085024684585846</v>
      </c>
    </row>
    <row r="49" spans="1:25" ht="19.5" customHeight="1">
      <c r="A49" s="250" t="s">
        <v>299</v>
      </c>
      <c r="B49" s="247">
        <v>567</v>
      </c>
      <c r="C49" s="245">
        <v>371</v>
      </c>
      <c r="D49" s="246">
        <v>0</v>
      </c>
      <c r="E49" s="245">
        <v>0</v>
      </c>
      <c r="F49" s="246">
        <f t="shared" si="0"/>
        <v>938</v>
      </c>
      <c r="G49" s="248">
        <f t="shared" si="1"/>
        <v>0.0010865410232946055</v>
      </c>
      <c r="H49" s="247">
        <v>758</v>
      </c>
      <c r="I49" s="245">
        <v>516</v>
      </c>
      <c r="J49" s="246"/>
      <c r="K49" s="245"/>
      <c r="L49" s="246">
        <f t="shared" si="2"/>
        <v>1274</v>
      </c>
      <c r="M49" s="249">
        <f t="shared" si="3"/>
        <v>-0.2637362637362637</v>
      </c>
      <c r="N49" s="247">
        <v>567</v>
      </c>
      <c r="O49" s="245">
        <v>371</v>
      </c>
      <c r="P49" s="246"/>
      <c r="Q49" s="245"/>
      <c r="R49" s="246">
        <f t="shared" si="4"/>
        <v>938</v>
      </c>
      <c r="S49" s="248">
        <f t="shared" si="5"/>
        <v>0.0010865410232946055</v>
      </c>
      <c r="T49" s="251">
        <v>758</v>
      </c>
      <c r="U49" s="245">
        <v>516</v>
      </c>
      <c r="V49" s="246"/>
      <c r="W49" s="245"/>
      <c r="X49" s="246">
        <f t="shared" si="6"/>
        <v>1274</v>
      </c>
      <c r="Y49" s="244">
        <f t="shared" si="7"/>
        <v>-0.2637362637362637</v>
      </c>
    </row>
    <row r="50" spans="1:25" ht="19.5" customHeight="1">
      <c r="A50" s="250" t="s">
        <v>300</v>
      </c>
      <c r="B50" s="247">
        <v>551</v>
      </c>
      <c r="C50" s="245">
        <v>333</v>
      </c>
      <c r="D50" s="246">
        <v>0</v>
      </c>
      <c r="E50" s="245">
        <v>0</v>
      </c>
      <c r="F50" s="246">
        <f t="shared" si="0"/>
        <v>884</v>
      </c>
      <c r="G50" s="248">
        <f t="shared" si="1"/>
        <v>0.001023989621100673</v>
      </c>
      <c r="H50" s="247">
        <v>830</v>
      </c>
      <c r="I50" s="245">
        <v>522</v>
      </c>
      <c r="J50" s="246">
        <v>1</v>
      </c>
      <c r="K50" s="245">
        <v>2</v>
      </c>
      <c r="L50" s="246">
        <f t="shared" si="2"/>
        <v>1355</v>
      </c>
      <c r="M50" s="249" t="s">
        <v>50</v>
      </c>
      <c r="N50" s="247">
        <v>551</v>
      </c>
      <c r="O50" s="245">
        <v>333</v>
      </c>
      <c r="P50" s="246"/>
      <c r="Q50" s="245">
        <v>0</v>
      </c>
      <c r="R50" s="229">
        <f t="shared" si="4"/>
        <v>884</v>
      </c>
      <c r="S50" s="248">
        <f t="shared" si="5"/>
        <v>0.001023989621100673</v>
      </c>
      <c r="T50" s="251">
        <v>830</v>
      </c>
      <c r="U50" s="245">
        <v>522</v>
      </c>
      <c r="V50" s="246">
        <v>1</v>
      </c>
      <c r="W50" s="245">
        <v>2</v>
      </c>
      <c r="X50" s="246">
        <f t="shared" si="6"/>
        <v>1355</v>
      </c>
      <c r="Y50" s="244" t="s">
        <v>50</v>
      </c>
    </row>
    <row r="51" spans="1:25" ht="19.5" customHeight="1" thickBot="1">
      <c r="A51" s="250" t="s">
        <v>262</v>
      </c>
      <c r="B51" s="247">
        <v>20207</v>
      </c>
      <c r="C51" s="245">
        <v>18811</v>
      </c>
      <c r="D51" s="246">
        <v>44</v>
      </c>
      <c r="E51" s="245">
        <v>3</v>
      </c>
      <c r="F51" s="246">
        <f aca="true" t="shared" si="16" ref="F51:F83">SUM(B51:E51)</f>
        <v>39065</v>
      </c>
      <c r="G51" s="248">
        <f aca="true" t="shared" si="17" ref="G51:G83">F51/$F$9</f>
        <v>0.04525130605011062</v>
      </c>
      <c r="H51" s="247">
        <v>19726</v>
      </c>
      <c r="I51" s="245">
        <v>18427</v>
      </c>
      <c r="J51" s="246">
        <v>159</v>
      </c>
      <c r="K51" s="245">
        <v>128</v>
      </c>
      <c r="L51" s="246">
        <f aca="true" t="shared" si="18" ref="L51:L83">SUM(H51:K51)</f>
        <v>38440</v>
      </c>
      <c r="M51" s="249">
        <f aca="true" t="shared" si="19" ref="M51:M83">IF(ISERROR(F51/L51-1),"         /0",(F51/L51-1))</f>
        <v>0.01625910509885542</v>
      </c>
      <c r="N51" s="247">
        <v>20207</v>
      </c>
      <c r="O51" s="245">
        <v>18811</v>
      </c>
      <c r="P51" s="246">
        <v>44</v>
      </c>
      <c r="Q51" s="245">
        <v>3</v>
      </c>
      <c r="R51" s="246">
        <f aca="true" t="shared" si="20" ref="R51:R83">SUM(N51:Q51)</f>
        <v>39065</v>
      </c>
      <c r="S51" s="248">
        <f aca="true" t="shared" si="21" ref="S51:S83">R51/$R$9</f>
        <v>0.04525130605011062</v>
      </c>
      <c r="T51" s="251">
        <v>19726</v>
      </c>
      <c r="U51" s="245">
        <v>18427</v>
      </c>
      <c r="V51" s="246">
        <v>159</v>
      </c>
      <c r="W51" s="245">
        <v>128</v>
      </c>
      <c r="X51" s="246">
        <f aca="true" t="shared" si="22" ref="X51:X84">SUM(T51:W51)</f>
        <v>38440</v>
      </c>
      <c r="Y51" s="244">
        <f aca="true" t="shared" si="23" ref="Y51:Y83">IF(ISERROR(R51/X51-1),"         /0",(R51/X51-1))</f>
        <v>0.01625910509885542</v>
      </c>
    </row>
    <row r="52" spans="1:25" s="236" customFormat="1" ht="19.5" customHeight="1">
      <c r="A52" s="243" t="s">
        <v>59</v>
      </c>
      <c r="B52" s="240">
        <f>SUM(B53:B63)</f>
        <v>48965</v>
      </c>
      <c r="C52" s="239">
        <f>SUM(C53:C63)</f>
        <v>45003</v>
      </c>
      <c r="D52" s="238">
        <f>SUM(D53:D63)</f>
        <v>6</v>
      </c>
      <c r="E52" s="239">
        <f>SUM(E53:E63)</f>
        <v>0</v>
      </c>
      <c r="F52" s="238">
        <f t="shared" si="16"/>
        <v>93974</v>
      </c>
      <c r="G52" s="241">
        <f t="shared" si="17"/>
        <v>0.10885565684764101</v>
      </c>
      <c r="H52" s="240">
        <f>SUM(H53:H63)</f>
        <v>49163</v>
      </c>
      <c r="I52" s="239">
        <f>SUM(I53:I63)</f>
        <v>44215</v>
      </c>
      <c r="J52" s="238">
        <f>SUM(J53:J63)</f>
        <v>6</v>
      </c>
      <c r="K52" s="239">
        <f>SUM(K53:K63)</f>
        <v>3</v>
      </c>
      <c r="L52" s="238">
        <f t="shared" si="18"/>
        <v>93387</v>
      </c>
      <c r="M52" s="242">
        <f t="shared" si="19"/>
        <v>0.006285671453200026</v>
      </c>
      <c r="N52" s="240">
        <f>SUM(N53:N63)</f>
        <v>48965</v>
      </c>
      <c r="O52" s="239">
        <f>SUM(O53:O63)</f>
        <v>45003</v>
      </c>
      <c r="P52" s="238">
        <f>SUM(P53:P63)</f>
        <v>6</v>
      </c>
      <c r="Q52" s="239">
        <f>SUM(Q53:Q63)</f>
        <v>0</v>
      </c>
      <c r="R52" s="238">
        <f t="shared" si="20"/>
        <v>93974</v>
      </c>
      <c r="S52" s="241">
        <f t="shared" si="21"/>
        <v>0.10885565684764101</v>
      </c>
      <c r="T52" s="240">
        <f>SUM(T53:T63)</f>
        <v>49163</v>
      </c>
      <c r="U52" s="239">
        <f>SUM(U53:U63)</f>
        <v>44215</v>
      </c>
      <c r="V52" s="238">
        <f>SUM(V53:V63)</f>
        <v>6</v>
      </c>
      <c r="W52" s="239">
        <f>SUM(W53:W63)</f>
        <v>3</v>
      </c>
      <c r="X52" s="238">
        <f t="shared" si="22"/>
        <v>93387</v>
      </c>
      <c r="Y52" s="237">
        <f t="shared" si="23"/>
        <v>0.006285671453200026</v>
      </c>
    </row>
    <row r="53" spans="1:25" ht="19.5" customHeight="1">
      <c r="A53" s="250" t="s">
        <v>301</v>
      </c>
      <c r="B53" s="247">
        <v>16166</v>
      </c>
      <c r="C53" s="245">
        <v>18221</v>
      </c>
      <c r="D53" s="246">
        <v>0</v>
      </c>
      <c r="E53" s="245">
        <v>0</v>
      </c>
      <c r="F53" s="246">
        <f t="shared" si="16"/>
        <v>34387</v>
      </c>
      <c r="G53" s="248">
        <f t="shared" si="17"/>
        <v>0.03983250124523625</v>
      </c>
      <c r="H53" s="247">
        <v>16971</v>
      </c>
      <c r="I53" s="245">
        <v>17958</v>
      </c>
      <c r="J53" s="246"/>
      <c r="K53" s="245"/>
      <c r="L53" s="246">
        <f t="shared" si="18"/>
        <v>34929</v>
      </c>
      <c r="M53" s="249">
        <f t="shared" si="19"/>
        <v>-0.015517192018093873</v>
      </c>
      <c r="N53" s="247">
        <v>16166</v>
      </c>
      <c r="O53" s="245">
        <v>18221</v>
      </c>
      <c r="P53" s="246"/>
      <c r="Q53" s="245"/>
      <c r="R53" s="246">
        <f t="shared" si="20"/>
        <v>34387</v>
      </c>
      <c r="S53" s="248">
        <f t="shared" si="21"/>
        <v>0.03983250124523625</v>
      </c>
      <c r="T53" s="247">
        <v>16971</v>
      </c>
      <c r="U53" s="245">
        <v>17958</v>
      </c>
      <c r="V53" s="246"/>
      <c r="W53" s="245"/>
      <c r="X53" s="229">
        <f t="shared" si="22"/>
        <v>34929</v>
      </c>
      <c r="Y53" s="244">
        <f t="shared" si="23"/>
        <v>-0.015517192018093873</v>
      </c>
    </row>
    <row r="54" spans="1:25" ht="19.5" customHeight="1">
      <c r="A54" s="250" t="s">
        <v>302</v>
      </c>
      <c r="B54" s="247">
        <v>7682</v>
      </c>
      <c r="C54" s="245">
        <v>7313</v>
      </c>
      <c r="D54" s="246">
        <v>0</v>
      </c>
      <c r="E54" s="245">
        <v>0</v>
      </c>
      <c r="F54" s="246">
        <f t="shared" si="16"/>
        <v>14995</v>
      </c>
      <c r="G54" s="248">
        <f t="shared" si="17"/>
        <v>0.017369597701815148</v>
      </c>
      <c r="H54" s="247">
        <v>7284</v>
      </c>
      <c r="I54" s="245">
        <v>6895</v>
      </c>
      <c r="J54" s="246"/>
      <c r="K54" s="245"/>
      <c r="L54" s="246">
        <f t="shared" si="18"/>
        <v>14179</v>
      </c>
      <c r="M54" s="249">
        <f t="shared" si="19"/>
        <v>0.05754989773608865</v>
      </c>
      <c r="N54" s="247">
        <v>7682</v>
      </c>
      <c r="O54" s="245">
        <v>7313</v>
      </c>
      <c r="P54" s="246"/>
      <c r="Q54" s="245"/>
      <c r="R54" s="246">
        <f t="shared" si="20"/>
        <v>14995</v>
      </c>
      <c r="S54" s="248">
        <f t="shared" si="21"/>
        <v>0.017369597701815148</v>
      </c>
      <c r="T54" s="247">
        <v>7284</v>
      </c>
      <c r="U54" s="245">
        <v>6895</v>
      </c>
      <c r="V54" s="246"/>
      <c r="W54" s="245"/>
      <c r="X54" s="229">
        <f t="shared" si="22"/>
        <v>14179</v>
      </c>
      <c r="Y54" s="244">
        <f t="shared" si="23"/>
        <v>0.05754989773608865</v>
      </c>
    </row>
    <row r="55" spans="1:25" ht="19.5" customHeight="1">
      <c r="A55" s="250" t="s">
        <v>303</v>
      </c>
      <c r="B55" s="247">
        <v>7416</v>
      </c>
      <c r="C55" s="245">
        <v>7115</v>
      </c>
      <c r="D55" s="246">
        <v>0</v>
      </c>
      <c r="E55" s="245">
        <v>0</v>
      </c>
      <c r="F55" s="246">
        <f t="shared" si="16"/>
        <v>14531</v>
      </c>
      <c r="G55" s="248">
        <f t="shared" si="17"/>
        <v>0.016832118986667286</v>
      </c>
      <c r="H55" s="247">
        <v>7145</v>
      </c>
      <c r="I55" s="245">
        <v>6274</v>
      </c>
      <c r="J55" s="246"/>
      <c r="K55" s="245">
        <v>0</v>
      </c>
      <c r="L55" s="246">
        <f t="shared" si="18"/>
        <v>13419</v>
      </c>
      <c r="M55" s="249">
        <f t="shared" si="19"/>
        <v>0.08286757582532234</v>
      </c>
      <c r="N55" s="247">
        <v>7416</v>
      </c>
      <c r="O55" s="245">
        <v>7115</v>
      </c>
      <c r="P55" s="246"/>
      <c r="Q55" s="245"/>
      <c r="R55" s="246">
        <f t="shared" si="20"/>
        <v>14531</v>
      </c>
      <c r="S55" s="248">
        <f t="shared" si="21"/>
        <v>0.016832118986667286</v>
      </c>
      <c r="T55" s="247">
        <v>7145</v>
      </c>
      <c r="U55" s="245">
        <v>6274</v>
      </c>
      <c r="V55" s="246"/>
      <c r="W55" s="245">
        <v>0</v>
      </c>
      <c r="X55" s="229">
        <f t="shared" si="22"/>
        <v>13419</v>
      </c>
      <c r="Y55" s="244">
        <f t="shared" si="23"/>
        <v>0.08286757582532234</v>
      </c>
    </row>
    <row r="56" spans="1:25" ht="19.5" customHeight="1">
      <c r="A56" s="250" t="s">
        <v>304</v>
      </c>
      <c r="B56" s="247">
        <v>4606</v>
      </c>
      <c r="C56" s="245">
        <v>3394</v>
      </c>
      <c r="D56" s="246">
        <v>0</v>
      </c>
      <c r="E56" s="245">
        <v>0</v>
      </c>
      <c r="F56" s="246">
        <f t="shared" si="16"/>
        <v>8000</v>
      </c>
      <c r="G56" s="248">
        <f t="shared" si="17"/>
        <v>0.009266874399101113</v>
      </c>
      <c r="H56" s="247">
        <v>4999</v>
      </c>
      <c r="I56" s="245">
        <v>3785</v>
      </c>
      <c r="J56" s="246"/>
      <c r="K56" s="245"/>
      <c r="L56" s="246">
        <f t="shared" si="18"/>
        <v>8784</v>
      </c>
      <c r="M56" s="249">
        <f t="shared" si="19"/>
        <v>-0.08925318761384338</v>
      </c>
      <c r="N56" s="247">
        <v>4606</v>
      </c>
      <c r="O56" s="245">
        <v>3394</v>
      </c>
      <c r="P56" s="246"/>
      <c r="Q56" s="245"/>
      <c r="R56" s="246">
        <f t="shared" si="20"/>
        <v>8000</v>
      </c>
      <c r="S56" s="248">
        <f t="shared" si="21"/>
        <v>0.009266874399101113</v>
      </c>
      <c r="T56" s="247">
        <v>4999</v>
      </c>
      <c r="U56" s="245">
        <v>3785</v>
      </c>
      <c r="V56" s="246"/>
      <c r="W56" s="245"/>
      <c r="X56" s="229">
        <f t="shared" si="22"/>
        <v>8784</v>
      </c>
      <c r="Y56" s="244">
        <f t="shared" si="23"/>
        <v>-0.08925318761384338</v>
      </c>
    </row>
    <row r="57" spans="1:25" ht="19.5" customHeight="1">
      <c r="A57" s="250" t="s">
        <v>305</v>
      </c>
      <c r="B57" s="247">
        <v>2313</v>
      </c>
      <c r="C57" s="245">
        <v>2398</v>
      </c>
      <c r="D57" s="246">
        <v>0</v>
      </c>
      <c r="E57" s="245">
        <v>0</v>
      </c>
      <c r="F57" s="246">
        <f>SUM(B57:E57)</f>
        <v>4711</v>
      </c>
      <c r="G57" s="248">
        <f>F57/$F$9</f>
        <v>0.005457030661770668</v>
      </c>
      <c r="H57" s="247">
        <v>2647</v>
      </c>
      <c r="I57" s="245">
        <v>2241</v>
      </c>
      <c r="J57" s="246"/>
      <c r="K57" s="245"/>
      <c r="L57" s="246">
        <f>SUM(H57:K57)</f>
        <v>4888</v>
      </c>
      <c r="M57" s="249">
        <f>IF(ISERROR(F57/L57-1),"         /0",(F57/L57-1))</f>
        <v>-0.03621112929623571</v>
      </c>
      <c r="N57" s="247">
        <v>2313</v>
      </c>
      <c r="O57" s="245">
        <v>2398</v>
      </c>
      <c r="P57" s="246"/>
      <c r="Q57" s="245">
        <v>0</v>
      </c>
      <c r="R57" s="246">
        <f>SUM(N57:Q57)</f>
        <v>4711</v>
      </c>
      <c r="S57" s="248">
        <f>R57/$R$9</f>
        <v>0.005457030661770668</v>
      </c>
      <c r="T57" s="247">
        <v>2647</v>
      </c>
      <c r="U57" s="245">
        <v>2241</v>
      </c>
      <c r="V57" s="246"/>
      <c r="W57" s="245"/>
      <c r="X57" s="229">
        <f>SUM(T57:W57)</f>
        <v>4888</v>
      </c>
      <c r="Y57" s="244">
        <f>IF(ISERROR(R57/X57-1),"         /0",(R57/X57-1))</f>
        <v>-0.03621112929623571</v>
      </c>
    </row>
    <row r="58" spans="1:25" ht="19.5" customHeight="1">
      <c r="A58" s="250" t="s">
        <v>306</v>
      </c>
      <c r="B58" s="247">
        <v>2024</v>
      </c>
      <c r="C58" s="245">
        <v>2315</v>
      </c>
      <c r="D58" s="246">
        <v>0</v>
      </c>
      <c r="E58" s="245">
        <v>0</v>
      </c>
      <c r="F58" s="246">
        <f>SUM(B58:E58)</f>
        <v>4339</v>
      </c>
      <c r="G58" s="248">
        <f>F58/$F$9</f>
        <v>0.005026121002212466</v>
      </c>
      <c r="H58" s="247">
        <v>1766</v>
      </c>
      <c r="I58" s="245">
        <v>2337</v>
      </c>
      <c r="J58" s="246"/>
      <c r="K58" s="245"/>
      <c r="L58" s="246">
        <f>SUM(H58:K58)</f>
        <v>4103</v>
      </c>
      <c r="M58" s="249">
        <f>IF(ISERROR(F58/L58-1),"         /0",(F58/L58-1))</f>
        <v>0.05751888861808441</v>
      </c>
      <c r="N58" s="247">
        <v>2024</v>
      </c>
      <c r="O58" s="245">
        <v>2315</v>
      </c>
      <c r="P58" s="246"/>
      <c r="Q58" s="245"/>
      <c r="R58" s="246">
        <f>SUM(N58:Q58)</f>
        <v>4339</v>
      </c>
      <c r="S58" s="248">
        <f>R58/$R$9</f>
        <v>0.005026121002212466</v>
      </c>
      <c r="T58" s="247">
        <v>1766</v>
      </c>
      <c r="U58" s="245">
        <v>2337</v>
      </c>
      <c r="V58" s="246"/>
      <c r="W58" s="245"/>
      <c r="X58" s="229">
        <f>SUM(T58:W58)</f>
        <v>4103</v>
      </c>
      <c r="Y58" s="244">
        <f>IF(ISERROR(R58/X58-1),"         /0",(R58/X58-1))</f>
        <v>0.05751888861808441</v>
      </c>
    </row>
    <row r="59" spans="1:25" ht="19.5" customHeight="1">
      <c r="A59" s="250" t="s">
        <v>307</v>
      </c>
      <c r="B59" s="247">
        <v>1804</v>
      </c>
      <c r="C59" s="245">
        <v>1061</v>
      </c>
      <c r="D59" s="246">
        <v>0</v>
      </c>
      <c r="E59" s="245">
        <v>0</v>
      </c>
      <c r="F59" s="246">
        <f>SUM(B59:E59)</f>
        <v>2865</v>
      </c>
      <c r="G59" s="248">
        <f>F59/$F$9</f>
        <v>0.003318699394178086</v>
      </c>
      <c r="H59" s="247">
        <v>1979</v>
      </c>
      <c r="I59" s="245">
        <v>1176</v>
      </c>
      <c r="J59" s="246"/>
      <c r="K59" s="245"/>
      <c r="L59" s="246">
        <f>SUM(H59:K59)</f>
        <v>3155</v>
      </c>
      <c r="M59" s="249">
        <f>IF(ISERROR(F59/L59-1),"         /0",(F59/L59-1))</f>
        <v>-0.09191759112519815</v>
      </c>
      <c r="N59" s="247">
        <v>1804</v>
      </c>
      <c r="O59" s="245">
        <v>1061</v>
      </c>
      <c r="P59" s="246"/>
      <c r="Q59" s="245"/>
      <c r="R59" s="246">
        <f>SUM(N59:Q59)</f>
        <v>2865</v>
      </c>
      <c r="S59" s="248">
        <f>R59/$R$9</f>
        <v>0.003318699394178086</v>
      </c>
      <c r="T59" s="247">
        <v>1979</v>
      </c>
      <c r="U59" s="245">
        <v>1176</v>
      </c>
      <c r="V59" s="246"/>
      <c r="W59" s="245"/>
      <c r="X59" s="229">
        <f>SUM(T59:W59)</f>
        <v>3155</v>
      </c>
      <c r="Y59" s="244">
        <f>IF(ISERROR(R59/X59-1),"         /0",(R59/X59-1))</f>
        <v>-0.09191759112519815</v>
      </c>
    </row>
    <row r="60" spans="1:25" ht="19.5" customHeight="1">
      <c r="A60" s="250" t="s">
        <v>308</v>
      </c>
      <c r="B60" s="247">
        <v>536</v>
      </c>
      <c r="C60" s="245">
        <v>497</v>
      </c>
      <c r="D60" s="246">
        <v>3</v>
      </c>
      <c r="E60" s="245">
        <v>0</v>
      </c>
      <c r="F60" s="246">
        <f>SUM(B60:E60)</f>
        <v>1036</v>
      </c>
      <c r="G60" s="248">
        <f>F60/$F$9</f>
        <v>0.0012000602346835941</v>
      </c>
      <c r="H60" s="247">
        <v>600</v>
      </c>
      <c r="I60" s="245">
        <v>469</v>
      </c>
      <c r="J60" s="246">
        <v>3</v>
      </c>
      <c r="K60" s="245"/>
      <c r="L60" s="246">
        <f>SUM(H60:K60)</f>
        <v>1072</v>
      </c>
      <c r="M60" s="249">
        <f>IF(ISERROR(F60/L60-1),"         /0",(F60/L60-1))</f>
        <v>-0.03358208955223885</v>
      </c>
      <c r="N60" s="247">
        <v>536</v>
      </c>
      <c r="O60" s="245">
        <v>497</v>
      </c>
      <c r="P60" s="246">
        <v>3</v>
      </c>
      <c r="Q60" s="245">
        <v>0</v>
      </c>
      <c r="R60" s="246">
        <f>SUM(N60:Q60)</f>
        <v>1036</v>
      </c>
      <c r="S60" s="248">
        <f>R60/$R$9</f>
        <v>0.0012000602346835941</v>
      </c>
      <c r="T60" s="247">
        <v>600</v>
      </c>
      <c r="U60" s="245">
        <v>469</v>
      </c>
      <c r="V60" s="246">
        <v>3</v>
      </c>
      <c r="W60" s="245"/>
      <c r="X60" s="229">
        <f>SUM(T60:W60)</f>
        <v>1072</v>
      </c>
      <c r="Y60" s="244">
        <f>IF(ISERROR(R60/X60-1),"         /0",(R60/X60-1))</f>
        <v>-0.03358208955223885</v>
      </c>
    </row>
    <row r="61" spans="1:25" ht="19.5" customHeight="1">
      <c r="A61" s="250" t="s">
        <v>309</v>
      </c>
      <c r="B61" s="247">
        <v>593</v>
      </c>
      <c r="C61" s="245">
        <v>247</v>
      </c>
      <c r="D61" s="246">
        <v>0</v>
      </c>
      <c r="E61" s="245">
        <v>0</v>
      </c>
      <c r="F61" s="246">
        <f t="shared" si="16"/>
        <v>840</v>
      </c>
      <c r="G61" s="248">
        <f t="shared" si="17"/>
        <v>0.0009730218119056169</v>
      </c>
      <c r="H61" s="247">
        <v>540</v>
      </c>
      <c r="I61" s="245">
        <v>346</v>
      </c>
      <c r="J61" s="246"/>
      <c r="K61" s="245"/>
      <c r="L61" s="246">
        <f t="shared" si="18"/>
        <v>886</v>
      </c>
      <c r="M61" s="249">
        <f t="shared" si="19"/>
        <v>-0.05191873589164786</v>
      </c>
      <c r="N61" s="247">
        <v>593</v>
      </c>
      <c r="O61" s="245">
        <v>247</v>
      </c>
      <c r="P61" s="246"/>
      <c r="Q61" s="245"/>
      <c r="R61" s="246">
        <f t="shared" si="20"/>
        <v>840</v>
      </c>
      <c r="S61" s="248">
        <f t="shared" si="21"/>
        <v>0.0009730218119056169</v>
      </c>
      <c r="T61" s="247">
        <v>540</v>
      </c>
      <c r="U61" s="245">
        <v>346</v>
      </c>
      <c r="V61" s="246"/>
      <c r="W61" s="245"/>
      <c r="X61" s="229">
        <f t="shared" si="22"/>
        <v>886</v>
      </c>
      <c r="Y61" s="244">
        <f t="shared" si="23"/>
        <v>-0.05191873589164786</v>
      </c>
    </row>
    <row r="62" spans="1:25" ht="19.5" customHeight="1">
      <c r="A62" s="250" t="s">
        <v>310</v>
      </c>
      <c r="B62" s="247">
        <v>369</v>
      </c>
      <c r="C62" s="245">
        <v>446</v>
      </c>
      <c r="D62" s="246">
        <v>0</v>
      </c>
      <c r="E62" s="245">
        <v>0</v>
      </c>
      <c r="F62" s="246">
        <f t="shared" si="16"/>
        <v>815</v>
      </c>
      <c r="G62" s="248">
        <f t="shared" si="17"/>
        <v>0.0009440628294084259</v>
      </c>
      <c r="H62" s="247">
        <v>393</v>
      </c>
      <c r="I62" s="245">
        <v>536</v>
      </c>
      <c r="J62" s="246"/>
      <c r="K62" s="245"/>
      <c r="L62" s="246">
        <f t="shared" si="18"/>
        <v>929</v>
      </c>
      <c r="M62" s="249">
        <f t="shared" si="19"/>
        <v>-0.12271259418729819</v>
      </c>
      <c r="N62" s="247">
        <v>369</v>
      </c>
      <c r="O62" s="245">
        <v>446</v>
      </c>
      <c r="P62" s="246"/>
      <c r="Q62" s="245"/>
      <c r="R62" s="246">
        <f t="shared" si="20"/>
        <v>815</v>
      </c>
      <c r="S62" s="248">
        <f t="shared" si="21"/>
        <v>0.0009440628294084259</v>
      </c>
      <c r="T62" s="247">
        <v>393</v>
      </c>
      <c r="U62" s="245">
        <v>536</v>
      </c>
      <c r="V62" s="246"/>
      <c r="W62" s="245"/>
      <c r="X62" s="229">
        <f t="shared" si="22"/>
        <v>929</v>
      </c>
      <c r="Y62" s="244">
        <f t="shared" si="23"/>
        <v>-0.12271259418729819</v>
      </c>
    </row>
    <row r="63" spans="1:25" ht="19.5" customHeight="1" thickBot="1">
      <c r="A63" s="250" t="s">
        <v>262</v>
      </c>
      <c r="B63" s="247">
        <v>5456</v>
      </c>
      <c r="C63" s="245">
        <v>1996</v>
      </c>
      <c r="D63" s="246">
        <v>3</v>
      </c>
      <c r="E63" s="245">
        <v>0</v>
      </c>
      <c r="F63" s="246">
        <f t="shared" si="16"/>
        <v>7455</v>
      </c>
      <c r="G63" s="248">
        <f t="shared" si="17"/>
        <v>0.00863556858066235</v>
      </c>
      <c r="H63" s="247">
        <v>4839</v>
      </c>
      <c r="I63" s="245">
        <v>2198</v>
      </c>
      <c r="J63" s="246">
        <v>3</v>
      </c>
      <c r="K63" s="245">
        <v>3</v>
      </c>
      <c r="L63" s="246">
        <f t="shared" si="18"/>
        <v>7043</v>
      </c>
      <c r="M63" s="249">
        <f t="shared" si="19"/>
        <v>0.058497799233281356</v>
      </c>
      <c r="N63" s="247">
        <v>5456</v>
      </c>
      <c r="O63" s="245">
        <v>1996</v>
      </c>
      <c r="P63" s="246">
        <v>3</v>
      </c>
      <c r="Q63" s="245">
        <v>0</v>
      </c>
      <c r="R63" s="246">
        <f t="shared" si="20"/>
        <v>7455</v>
      </c>
      <c r="S63" s="248">
        <f t="shared" si="21"/>
        <v>0.00863556858066235</v>
      </c>
      <c r="T63" s="247">
        <v>4839</v>
      </c>
      <c r="U63" s="245">
        <v>2198</v>
      </c>
      <c r="V63" s="246">
        <v>3</v>
      </c>
      <c r="W63" s="245">
        <v>3</v>
      </c>
      <c r="X63" s="229">
        <f t="shared" si="22"/>
        <v>7043</v>
      </c>
      <c r="Y63" s="244">
        <f t="shared" si="23"/>
        <v>0.058497799233281356</v>
      </c>
    </row>
    <row r="64" spans="1:25" s="236" customFormat="1" ht="19.5" customHeight="1">
      <c r="A64" s="243" t="s">
        <v>58</v>
      </c>
      <c r="B64" s="240">
        <f>SUM(B65:B76)</f>
        <v>120254</v>
      </c>
      <c r="C64" s="239">
        <f>SUM(C65:C76)</f>
        <v>112141</v>
      </c>
      <c r="D64" s="238">
        <f>SUM(D65:D76)</f>
        <v>4275</v>
      </c>
      <c r="E64" s="239">
        <f>SUM(E65:E76)</f>
        <v>4396</v>
      </c>
      <c r="F64" s="238">
        <f t="shared" si="16"/>
        <v>241066</v>
      </c>
      <c r="G64" s="241">
        <f t="shared" si="17"/>
        <v>0.2792410429867136</v>
      </c>
      <c r="H64" s="240">
        <f>SUM(H65:H76)</f>
        <v>100552</v>
      </c>
      <c r="I64" s="239">
        <f>SUM(I65:I76)</f>
        <v>94577</v>
      </c>
      <c r="J64" s="238">
        <f>SUM(J65:J76)</f>
        <v>5713</v>
      </c>
      <c r="K64" s="239">
        <f>SUM(K65:K76)</f>
        <v>6225</v>
      </c>
      <c r="L64" s="238">
        <f t="shared" si="18"/>
        <v>207067</v>
      </c>
      <c r="M64" s="242">
        <f t="shared" si="19"/>
        <v>0.16419323214225345</v>
      </c>
      <c r="N64" s="240">
        <f>SUM(N65:N76)</f>
        <v>120254</v>
      </c>
      <c r="O64" s="239">
        <f>SUM(O65:O76)</f>
        <v>112141</v>
      </c>
      <c r="P64" s="238">
        <f>SUM(P65:P76)</f>
        <v>4275</v>
      </c>
      <c r="Q64" s="239">
        <f>SUM(Q65:Q76)</f>
        <v>4396</v>
      </c>
      <c r="R64" s="238">
        <f t="shared" si="20"/>
        <v>241066</v>
      </c>
      <c r="S64" s="241">
        <f t="shared" si="21"/>
        <v>0.2792410429867136</v>
      </c>
      <c r="T64" s="240">
        <f>SUM(T65:T76)</f>
        <v>100552</v>
      </c>
      <c r="U64" s="239">
        <f>SUM(U65:U76)</f>
        <v>94577</v>
      </c>
      <c r="V64" s="238">
        <f>SUM(V65:V76)</f>
        <v>5713</v>
      </c>
      <c r="W64" s="239">
        <f>SUM(W65:W76)</f>
        <v>6225</v>
      </c>
      <c r="X64" s="238">
        <f t="shared" si="22"/>
        <v>207067</v>
      </c>
      <c r="Y64" s="237">
        <f t="shared" si="23"/>
        <v>0.16419323214225345</v>
      </c>
    </row>
    <row r="65" spans="1:25" s="220" customFormat="1" ht="19.5" customHeight="1">
      <c r="A65" s="235" t="s">
        <v>311</v>
      </c>
      <c r="B65" s="233">
        <v>26990</v>
      </c>
      <c r="C65" s="230">
        <v>26679</v>
      </c>
      <c r="D65" s="229">
        <v>1329</v>
      </c>
      <c r="E65" s="230">
        <v>779</v>
      </c>
      <c r="F65" s="229">
        <f t="shared" si="16"/>
        <v>55777</v>
      </c>
      <c r="G65" s="232">
        <f t="shared" si="17"/>
        <v>0.06460980666983285</v>
      </c>
      <c r="H65" s="233">
        <v>23677</v>
      </c>
      <c r="I65" s="230">
        <v>26324</v>
      </c>
      <c r="J65" s="229">
        <v>1932</v>
      </c>
      <c r="K65" s="230">
        <v>1956</v>
      </c>
      <c r="L65" s="229">
        <f t="shared" si="18"/>
        <v>53889</v>
      </c>
      <c r="M65" s="234">
        <f t="shared" si="19"/>
        <v>0.03503497930932098</v>
      </c>
      <c r="N65" s="233">
        <v>26990</v>
      </c>
      <c r="O65" s="230">
        <v>26679</v>
      </c>
      <c r="P65" s="229">
        <v>1329</v>
      </c>
      <c r="Q65" s="230">
        <v>779</v>
      </c>
      <c r="R65" s="229">
        <f t="shared" si="20"/>
        <v>55777</v>
      </c>
      <c r="S65" s="232">
        <f t="shared" si="21"/>
        <v>0.06460980666983285</v>
      </c>
      <c r="T65" s="231">
        <v>23677</v>
      </c>
      <c r="U65" s="230">
        <v>26324</v>
      </c>
      <c r="V65" s="229">
        <v>1932</v>
      </c>
      <c r="W65" s="230">
        <v>1956</v>
      </c>
      <c r="X65" s="229">
        <f t="shared" si="22"/>
        <v>53889</v>
      </c>
      <c r="Y65" s="228">
        <f t="shared" si="23"/>
        <v>0.03503497930932098</v>
      </c>
    </row>
    <row r="66" spans="1:25" s="220" customFormat="1" ht="19.5" customHeight="1">
      <c r="A66" s="235" t="s">
        <v>312</v>
      </c>
      <c r="B66" s="233">
        <v>15453</v>
      </c>
      <c r="C66" s="230">
        <v>18150</v>
      </c>
      <c r="D66" s="229">
        <v>0</v>
      </c>
      <c r="E66" s="230">
        <v>0</v>
      </c>
      <c r="F66" s="229">
        <f t="shared" si="16"/>
        <v>33603</v>
      </c>
      <c r="G66" s="232">
        <f t="shared" si="17"/>
        <v>0.03892434755412434</v>
      </c>
      <c r="H66" s="233">
        <v>11464</v>
      </c>
      <c r="I66" s="230">
        <v>13169</v>
      </c>
      <c r="J66" s="229"/>
      <c r="K66" s="230"/>
      <c r="L66" s="229">
        <f t="shared" si="18"/>
        <v>24633</v>
      </c>
      <c r="M66" s="234">
        <f t="shared" si="19"/>
        <v>0.36414565826330536</v>
      </c>
      <c r="N66" s="233">
        <v>15453</v>
      </c>
      <c r="O66" s="230">
        <v>18150</v>
      </c>
      <c r="P66" s="229"/>
      <c r="Q66" s="230"/>
      <c r="R66" s="229">
        <f t="shared" si="20"/>
        <v>33603</v>
      </c>
      <c r="S66" s="232">
        <f t="shared" si="21"/>
        <v>0.03892434755412434</v>
      </c>
      <c r="T66" s="231">
        <v>11464</v>
      </c>
      <c r="U66" s="230">
        <v>13169</v>
      </c>
      <c r="V66" s="229"/>
      <c r="W66" s="230"/>
      <c r="X66" s="229">
        <f t="shared" si="22"/>
        <v>24633</v>
      </c>
      <c r="Y66" s="228">
        <f t="shared" si="23"/>
        <v>0.36414565826330536</v>
      </c>
    </row>
    <row r="67" spans="1:25" s="220" customFormat="1" ht="19.5" customHeight="1">
      <c r="A67" s="235" t="s">
        <v>313</v>
      </c>
      <c r="B67" s="233">
        <v>16198</v>
      </c>
      <c r="C67" s="230">
        <v>14585</v>
      </c>
      <c r="D67" s="229">
        <v>287</v>
      </c>
      <c r="E67" s="230">
        <v>705</v>
      </c>
      <c r="F67" s="229">
        <f t="shared" si="16"/>
        <v>31775</v>
      </c>
      <c r="G67" s="232">
        <f t="shared" si="17"/>
        <v>0.03680686675392973</v>
      </c>
      <c r="H67" s="233">
        <v>14181</v>
      </c>
      <c r="I67" s="230">
        <v>13854</v>
      </c>
      <c r="J67" s="229">
        <v>744</v>
      </c>
      <c r="K67" s="230">
        <v>811</v>
      </c>
      <c r="L67" s="229">
        <f t="shared" si="18"/>
        <v>29590</v>
      </c>
      <c r="M67" s="234">
        <f t="shared" si="19"/>
        <v>0.07384251436296041</v>
      </c>
      <c r="N67" s="233">
        <v>16198</v>
      </c>
      <c r="O67" s="230">
        <v>14585</v>
      </c>
      <c r="P67" s="229">
        <v>287</v>
      </c>
      <c r="Q67" s="230">
        <v>705</v>
      </c>
      <c r="R67" s="229">
        <f t="shared" si="20"/>
        <v>31775</v>
      </c>
      <c r="S67" s="232">
        <f t="shared" si="21"/>
        <v>0.03680686675392973</v>
      </c>
      <c r="T67" s="231">
        <v>14181</v>
      </c>
      <c r="U67" s="230">
        <v>13854</v>
      </c>
      <c r="V67" s="229">
        <v>744</v>
      </c>
      <c r="W67" s="230">
        <v>811</v>
      </c>
      <c r="X67" s="229">
        <f t="shared" si="22"/>
        <v>29590</v>
      </c>
      <c r="Y67" s="228">
        <f t="shared" si="23"/>
        <v>0.07384251436296041</v>
      </c>
    </row>
    <row r="68" spans="1:25" s="220" customFormat="1" ht="19.5" customHeight="1">
      <c r="A68" s="235" t="s">
        <v>314</v>
      </c>
      <c r="B68" s="233">
        <v>11986</v>
      </c>
      <c r="C68" s="230">
        <v>9644</v>
      </c>
      <c r="D68" s="229">
        <v>717</v>
      </c>
      <c r="E68" s="230">
        <v>699</v>
      </c>
      <c r="F68" s="229">
        <f t="shared" si="16"/>
        <v>23046</v>
      </c>
      <c r="G68" s="232">
        <f t="shared" si="17"/>
        <v>0.026695548425210533</v>
      </c>
      <c r="H68" s="233">
        <v>10532</v>
      </c>
      <c r="I68" s="230">
        <v>7927</v>
      </c>
      <c r="J68" s="229">
        <v>845</v>
      </c>
      <c r="K68" s="230">
        <v>875</v>
      </c>
      <c r="L68" s="229">
        <f t="shared" si="18"/>
        <v>20179</v>
      </c>
      <c r="M68" s="234">
        <f t="shared" si="19"/>
        <v>0.14207839833490254</v>
      </c>
      <c r="N68" s="233">
        <v>11986</v>
      </c>
      <c r="O68" s="230">
        <v>9644</v>
      </c>
      <c r="P68" s="229">
        <v>717</v>
      </c>
      <c r="Q68" s="230">
        <v>699</v>
      </c>
      <c r="R68" s="229">
        <f t="shared" si="20"/>
        <v>23046</v>
      </c>
      <c r="S68" s="232">
        <f t="shared" si="21"/>
        <v>0.026695548425210533</v>
      </c>
      <c r="T68" s="231">
        <v>10532</v>
      </c>
      <c r="U68" s="230">
        <v>7927</v>
      </c>
      <c r="V68" s="229">
        <v>845</v>
      </c>
      <c r="W68" s="230">
        <v>875</v>
      </c>
      <c r="X68" s="229">
        <f t="shared" si="22"/>
        <v>20179</v>
      </c>
      <c r="Y68" s="228">
        <f t="shared" si="23"/>
        <v>0.14207839833490254</v>
      </c>
    </row>
    <row r="69" spans="1:25" s="220" customFormat="1" ht="19.5" customHeight="1">
      <c r="A69" s="235" t="s">
        <v>315</v>
      </c>
      <c r="B69" s="233">
        <v>5723</v>
      </c>
      <c r="C69" s="230">
        <v>4992</v>
      </c>
      <c r="D69" s="229">
        <v>0</v>
      </c>
      <c r="E69" s="230">
        <v>0</v>
      </c>
      <c r="F69" s="229">
        <f>SUM(B69:E69)</f>
        <v>10715</v>
      </c>
      <c r="G69" s="232">
        <f>F69/$F$9</f>
        <v>0.012411819898296053</v>
      </c>
      <c r="H69" s="233">
        <v>4078</v>
      </c>
      <c r="I69" s="230">
        <v>3474</v>
      </c>
      <c r="J69" s="229"/>
      <c r="K69" s="230"/>
      <c r="L69" s="229">
        <f>SUM(H69:K69)</f>
        <v>7552</v>
      </c>
      <c r="M69" s="234">
        <f>IF(ISERROR(F69/L69-1),"         /0",(F69/L69-1))</f>
        <v>0.4188294491525424</v>
      </c>
      <c r="N69" s="233">
        <v>5723</v>
      </c>
      <c r="O69" s="230">
        <v>4992</v>
      </c>
      <c r="P69" s="229"/>
      <c r="Q69" s="230"/>
      <c r="R69" s="229">
        <f>SUM(N69:Q69)</f>
        <v>10715</v>
      </c>
      <c r="S69" s="232">
        <f>R69/$R$9</f>
        <v>0.012411819898296053</v>
      </c>
      <c r="T69" s="231">
        <v>4078</v>
      </c>
      <c r="U69" s="230">
        <v>3474</v>
      </c>
      <c r="V69" s="229"/>
      <c r="W69" s="230"/>
      <c r="X69" s="229">
        <f>SUM(T69:W69)</f>
        <v>7552</v>
      </c>
      <c r="Y69" s="228">
        <f>IF(ISERROR(R69/X69-1),"         /0",(R69/X69-1))</f>
        <v>0.4188294491525424</v>
      </c>
    </row>
    <row r="70" spans="1:25" s="220" customFormat="1" ht="19.5" customHeight="1">
      <c r="A70" s="235" t="s">
        <v>316</v>
      </c>
      <c r="B70" s="233">
        <v>5556</v>
      </c>
      <c r="C70" s="230">
        <v>5136</v>
      </c>
      <c r="D70" s="229">
        <v>0</v>
      </c>
      <c r="E70" s="230">
        <v>0</v>
      </c>
      <c r="F70" s="229">
        <f t="shared" si="16"/>
        <v>10692</v>
      </c>
      <c r="G70" s="232">
        <f t="shared" si="17"/>
        <v>0.012385177634398638</v>
      </c>
      <c r="H70" s="233">
        <v>5375</v>
      </c>
      <c r="I70" s="230">
        <v>4437</v>
      </c>
      <c r="J70" s="229"/>
      <c r="K70" s="230"/>
      <c r="L70" s="229">
        <f t="shared" si="18"/>
        <v>9812</v>
      </c>
      <c r="M70" s="234">
        <f t="shared" si="19"/>
        <v>0.08968609865470856</v>
      </c>
      <c r="N70" s="233">
        <v>5556</v>
      </c>
      <c r="O70" s="230">
        <v>5136</v>
      </c>
      <c r="P70" s="229"/>
      <c r="Q70" s="230"/>
      <c r="R70" s="229">
        <f t="shared" si="20"/>
        <v>10692</v>
      </c>
      <c r="S70" s="232">
        <f t="shared" si="21"/>
        <v>0.012385177634398638</v>
      </c>
      <c r="T70" s="231">
        <v>5375</v>
      </c>
      <c r="U70" s="230">
        <v>4437</v>
      </c>
      <c r="V70" s="229"/>
      <c r="W70" s="230"/>
      <c r="X70" s="229">
        <f t="shared" si="22"/>
        <v>9812</v>
      </c>
      <c r="Y70" s="228">
        <f t="shared" si="23"/>
        <v>0.08968609865470856</v>
      </c>
    </row>
    <row r="71" spans="1:25" s="220" customFormat="1" ht="19.5" customHeight="1">
      <c r="A71" s="235" t="s">
        <v>317</v>
      </c>
      <c r="B71" s="233">
        <v>5189</v>
      </c>
      <c r="C71" s="230">
        <v>4538</v>
      </c>
      <c r="D71" s="229">
        <v>0</v>
      </c>
      <c r="E71" s="230">
        <v>0</v>
      </c>
      <c r="F71" s="229">
        <f t="shared" si="16"/>
        <v>9727</v>
      </c>
      <c r="G71" s="232">
        <f>F71/$F$9</f>
        <v>0.011267360910007067</v>
      </c>
      <c r="H71" s="233">
        <v>5211</v>
      </c>
      <c r="I71" s="230">
        <v>4061</v>
      </c>
      <c r="J71" s="229">
        <v>5</v>
      </c>
      <c r="K71" s="230"/>
      <c r="L71" s="229">
        <f>SUM(H71:K71)</f>
        <v>9277</v>
      </c>
      <c r="M71" s="234">
        <f>IF(ISERROR(F71/L71-1),"         /0",(F71/L71-1))</f>
        <v>0.04850706047213538</v>
      </c>
      <c r="N71" s="233">
        <v>5189</v>
      </c>
      <c r="O71" s="230">
        <v>4538</v>
      </c>
      <c r="P71" s="229"/>
      <c r="Q71" s="230">
        <v>0</v>
      </c>
      <c r="R71" s="229">
        <f>SUM(N71:Q71)</f>
        <v>9727</v>
      </c>
      <c r="S71" s="232">
        <f>R71/$R$9</f>
        <v>0.011267360910007067</v>
      </c>
      <c r="T71" s="231">
        <v>5211</v>
      </c>
      <c r="U71" s="230">
        <v>4061</v>
      </c>
      <c r="V71" s="229">
        <v>5</v>
      </c>
      <c r="W71" s="230"/>
      <c r="X71" s="229">
        <f>SUM(T71:W71)</f>
        <v>9277</v>
      </c>
      <c r="Y71" s="228">
        <f>IF(ISERROR(R71/X71-1),"         /0",(R71/X71-1))</f>
        <v>0.04850706047213538</v>
      </c>
    </row>
    <row r="72" spans="1:25" s="220" customFormat="1" ht="19.5" customHeight="1">
      <c r="A72" s="235" t="s">
        <v>318</v>
      </c>
      <c r="B72" s="233">
        <v>2488</v>
      </c>
      <c r="C72" s="230">
        <v>1826</v>
      </c>
      <c r="D72" s="229">
        <v>0</v>
      </c>
      <c r="E72" s="230">
        <v>0</v>
      </c>
      <c r="F72" s="229">
        <f t="shared" si="16"/>
        <v>4314</v>
      </c>
      <c r="G72" s="232">
        <f t="shared" si="17"/>
        <v>0.004997162019715275</v>
      </c>
      <c r="H72" s="233">
        <v>1990</v>
      </c>
      <c r="I72" s="230">
        <v>1565</v>
      </c>
      <c r="J72" s="229">
        <v>6</v>
      </c>
      <c r="K72" s="230"/>
      <c r="L72" s="229">
        <f t="shared" si="18"/>
        <v>3561</v>
      </c>
      <c r="M72" s="234">
        <f t="shared" si="19"/>
        <v>0.21145745577085084</v>
      </c>
      <c r="N72" s="233">
        <v>2488</v>
      </c>
      <c r="O72" s="230">
        <v>1826</v>
      </c>
      <c r="P72" s="229"/>
      <c r="Q72" s="230"/>
      <c r="R72" s="229">
        <f t="shared" si="20"/>
        <v>4314</v>
      </c>
      <c r="S72" s="232">
        <f t="shared" si="21"/>
        <v>0.004997162019715275</v>
      </c>
      <c r="T72" s="231">
        <v>1990</v>
      </c>
      <c r="U72" s="230">
        <v>1565</v>
      </c>
      <c r="V72" s="229">
        <v>6</v>
      </c>
      <c r="W72" s="230"/>
      <c r="X72" s="229">
        <f t="shared" si="22"/>
        <v>3561</v>
      </c>
      <c r="Y72" s="228">
        <f t="shared" si="23"/>
        <v>0.21145745577085084</v>
      </c>
    </row>
    <row r="73" spans="1:25" s="220" customFormat="1" ht="19.5" customHeight="1">
      <c r="A73" s="235" t="s">
        <v>319</v>
      </c>
      <c r="B73" s="233">
        <v>1927</v>
      </c>
      <c r="C73" s="230">
        <v>1920</v>
      </c>
      <c r="D73" s="229">
        <v>0</v>
      </c>
      <c r="E73" s="230">
        <v>0</v>
      </c>
      <c r="F73" s="229">
        <f t="shared" si="16"/>
        <v>3847</v>
      </c>
      <c r="G73" s="232">
        <f t="shared" si="17"/>
        <v>0.004456208226667748</v>
      </c>
      <c r="H73" s="233">
        <v>2053</v>
      </c>
      <c r="I73" s="230">
        <v>1799</v>
      </c>
      <c r="J73" s="229"/>
      <c r="K73" s="230"/>
      <c r="L73" s="229">
        <f t="shared" si="18"/>
        <v>3852</v>
      </c>
      <c r="M73" s="234">
        <f t="shared" si="19"/>
        <v>-0.0012980269989615323</v>
      </c>
      <c r="N73" s="233">
        <v>1927</v>
      </c>
      <c r="O73" s="230">
        <v>1920</v>
      </c>
      <c r="P73" s="229"/>
      <c r="Q73" s="230"/>
      <c r="R73" s="229">
        <f t="shared" si="20"/>
        <v>3847</v>
      </c>
      <c r="S73" s="232">
        <f t="shared" si="21"/>
        <v>0.004456208226667748</v>
      </c>
      <c r="T73" s="231">
        <v>2053</v>
      </c>
      <c r="U73" s="230">
        <v>1799</v>
      </c>
      <c r="V73" s="229"/>
      <c r="W73" s="230"/>
      <c r="X73" s="229">
        <f t="shared" si="22"/>
        <v>3852</v>
      </c>
      <c r="Y73" s="228">
        <f t="shared" si="23"/>
        <v>-0.0012980269989615323</v>
      </c>
    </row>
    <row r="74" spans="1:25" s="220" customFormat="1" ht="19.5" customHeight="1">
      <c r="A74" s="235" t="s">
        <v>320</v>
      </c>
      <c r="B74" s="233">
        <v>1407</v>
      </c>
      <c r="C74" s="230">
        <v>2148</v>
      </c>
      <c r="D74" s="229">
        <v>0</v>
      </c>
      <c r="E74" s="230">
        <v>0</v>
      </c>
      <c r="F74" s="229">
        <f t="shared" si="16"/>
        <v>3555</v>
      </c>
      <c r="G74" s="232">
        <f t="shared" si="17"/>
        <v>0.004117967311100557</v>
      </c>
      <c r="H74" s="233">
        <v>1327</v>
      </c>
      <c r="I74" s="230">
        <v>1741</v>
      </c>
      <c r="J74" s="229"/>
      <c r="K74" s="230"/>
      <c r="L74" s="229">
        <f t="shared" si="18"/>
        <v>3068</v>
      </c>
      <c r="M74" s="234">
        <f t="shared" si="19"/>
        <v>0.15873533246414606</v>
      </c>
      <c r="N74" s="233">
        <v>1407</v>
      </c>
      <c r="O74" s="230">
        <v>2148</v>
      </c>
      <c r="P74" s="229"/>
      <c r="Q74" s="230"/>
      <c r="R74" s="229">
        <f t="shared" si="20"/>
        <v>3555</v>
      </c>
      <c r="S74" s="232">
        <f t="shared" si="21"/>
        <v>0.004117967311100557</v>
      </c>
      <c r="T74" s="231">
        <v>1327</v>
      </c>
      <c r="U74" s="230">
        <v>1741</v>
      </c>
      <c r="V74" s="229"/>
      <c r="W74" s="230"/>
      <c r="X74" s="229">
        <f t="shared" si="22"/>
        <v>3068</v>
      </c>
      <c r="Y74" s="228">
        <f t="shared" si="23"/>
        <v>0.15873533246414606</v>
      </c>
    </row>
    <row r="75" spans="1:25" s="220" customFormat="1" ht="19.5" customHeight="1">
      <c r="A75" s="235" t="s">
        <v>321</v>
      </c>
      <c r="B75" s="233">
        <v>1257</v>
      </c>
      <c r="C75" s="230">
        <v>1780</v>
      </c>
      <c r="D75" s="229">
        <v>94</v>
      </c>
      <c r="E75" s="230">
        <v>196</v>
      </c>
      <c r="F75" s="229">
        <f t="shared" si="16"/>
        <v>3327</v>
      </c>
      <c r="G75" s="232">
        <f t="shared" si="17"/>
        <v>0.0038538613907261755</v>
      </c>
      <c r="H75" s="233">
        <v>808</v>
      </c>
      <c r="I75" s="230">
        <v>1199</v>
      </c>
      <c r="J75" s="229">
        <v>277</v>
      </c>
      <c r="K75" s="230">
        <v>539</v>
      </c>
      <c r="L75" s="229">
        <f t="shared" si="18"/>
        <v>2823</v>
      </c>
      <c r="M75" s="234">
        <f t="shared" si="19"/>
        <v>0.17853347502656747</v>
      </c>
      <c r="N75" s="233">
        <v>1257</v>
      </c>
      <c r="O75" s="230">
        <v>1780</v>
      </c>
      <c r="P75" s="229">
        <v>94</v>
      </c>
      <c r="Q75" s="230">
        <v>196</v>
      </c>
      <c r="R75" s="229">
        <f t="shared" si="20"/>
        <v>3327</v>
      </c>
      <c r="S75" s="232">
        <f t="shared" si="21"/>
        <v>0.0038538613907261755</v>
      </c>
      <c r="T75" s="231">
        <v>808</v>
      </c>
      <c r="U75" s="230">
        <v>1199</v>
      </c>
      <c r="V75" s="229">
        <v>277</v>
      </c>
      <c r="W75" s="230">
        <v>539</v>
      </c>
      <c r="X75" s="229">
        <f t="shared" si="22"/>
        <v>2823</v>
      </c>
      <c r="Y75" s="228">
        <f t="shared" si="23"/>
        <v>0.17853347502656747</v>
      </c>
    </row>
    <row r="76" spans="1:25" s="220" customFormat="1" ht="19.5" customHeight="1" thickBot="1">
      <c r="A76" s="235" t="s">
        <v>262</v>
      </c>
      <c r="B76" s="233">
        <v>26080</v>
      </c>
      <c r="C76" s="230">
        <v>20743</v>
      </c>
      <c r="D76" s="229">
        <v>1848</v>
      </c>
      <c r="E76" s="230">
        <v>2017</v>
      </c>
      <c r="F76" s="229">
        <f t="shared" si="16"/>
        <v>50688</v>
      </c>
      <c r="G76" s="232">
        <f t="shared" si="17"/>
        <v>0.05871491619270465</v>
      </c>
      <c r="H76" s="233">
        <v>19856</v>
      </c>
      <c r="I76" s="230">
        <v>15027</v>
      </c>
      <c r="J76" s="229">
        <v>1904</v>
      </c>
      <c r="K76" s="230">
        <v>2044</v>
      </c>
      <c r="L76" s="229">
        <f t="shared" si="18"/>
        <v>38831</v>
      </c>
      <c r="M76" s="234">
        <f t="shared" si="19"/>
        <v>0.3053488192423579</v>
      </c>
      <c r="N76" s="233">
        <v>26080</v>
      </c>
      <c r="O76" s="230">
        <v>20743</v>
      </c>
      <c r="P76" s="229">
        <v>1848</v>
      </c>
      <c r="Q76" s="230">
        <v>2017</v>
      </c>
      <c r="R76" s="229">
        <f t="shared" si="20"/>
        <v>50688</v>
      </c>
      <c r="S76" s="232">
        <f t="shared" si="21"/>
        <v>0.05871491619270465</v>
      </c>
      <c r="T76" s="231">
        <v>19856</v>
      </c>
      <c r="U76" s="230">
        <v>15027</v>
      </c>
      <c r="V76" s="229">
        <v>1904</v>
      </c>
      <c r="W76" s="230">
        <v>2044</v>
      </c>
      <c r="X76" s="229">
        <f t="shared" si="22"/>
        <v>38831</v>
      </c>
      <c r="Y76" s="228">
        <f t="shared" si="23"/>
        <v>0.3053488192423579</v>
      </c>
    </row>
    <row r="77" spans="1:25" s="236" customFormat="1" ht="19.5" customHeight="1">
      <c r="A77" s="243" t="s">
        <v>57</v>
      </c>
      <c r="B77" s="240">
        <f>SUM(B78:B84)</f>
        <v>9515</v>
      </c>
      <c r="C77" s="239">
        <f>SUM(C78:C84)</f>
        <v>9972</v>
      </c>
      <c r="D77" s="238">
        <f>SUM(D78:D84)</f>
        <v>319</v>
      </c>
      <c r="E77" s="239">
        <f>SUM(E78:E84)</f>
        <v>311</v>
      </c>
      <c r="F77" s="238">
        <f t="shared" si="16"/>
        <v>20117</v>
      </c>
      <c r="G77" s="241">
        <f t="shared" si="17"/>
        <v>0.023302714035839635</v>
      </c>
      <c r="H77" s="240">
        <f>SUM(H78:H84)</f>
        <v>8214</v>
      </c>
      <c r="I77" s="239">
        <f>SUM(I78:I84)</f>
        <v>8148</v>
      </c>
      <c r="J77" s="238">
        <f>SUM(J78:J84)</f>
        <v>154</v>
      </c>
      <c r="K77" s="239">
        <f>SUM(K78:K84)</f>
        <v>261</v>
      </c>
      <c r="L77" s="238">
        <f t="shared" si="18"/>
        <v>16777</v>
      </c>
      <c r="M77" s="242">
        <f t="shared" si="19"/>
        <v>0.19908207665256006</v>
      </c>
      <c r="N77" s="240">
        <f>SUM(N78:N84)</f>
        <v>9515</v>
      </c>
      <c r="O77" s="239">
        <f>SUM(O78:O84)</f>
        <v>9972</v>
      </c>
      <c r="P77" s="238">
        <f>SUM(P78:P84)</f>
        <v>319</v>
      </c>
      <c r="Q77" s="239">
        <f>SUM(Q78:Q84)</f>
        <v>311</v>
      </c>
      <c r="R77" s="238">
        <f t="shared" si="20"/>
        <v>20117</v>
      </c>
      <c r="S77" s="241">
        <f t="shared" si="21"/>
        <v>0.023302714035839635</v>
      </c>
      <c r="T77" s="240">
        <f>SUM(T78:T84)</f>
        <v>8214</v>
      </c>
      <c r="U77" s="239">
        <f>SUM(U78:U84)</f>
        <v>8148</v>
      </c>
      <c r="V77" s="238">
        <f>SUM(V78:V84)</f>
        <v>154</v>
      </c>
      <c r="W77" s="239">
        <f>SUM(W78:W84)</f>
        <v>261</v>
      </c>
      <c r="X77" s="238">
        <f t="shared" si="22"/>
        <v>16777</v>
      </c>
      <c r="Y77" s="237">
        <f t="shared" si="23"/>
        <v>0.19908207665256006</v>
      </c>
    </row>
    <row r="78" spans="1:25" ht="19.5" customHeight="1">
      <c r="A78" s="235" t="s">
        <v>322</v>
      </c>
      <c r="B78" s="233">
        <v>2116</v>
      </c>
      <c r="C78" s="230">
        <v>2586</v>
      </c>
      <c r="D78" s="229">
        <v>319</v>
      </c>
      <c r="E78" s="230">
        <v>311</v>
      </c>
      <c r="F78" s="229">
        <f t="shared" si="16"/>
        <v>5332</v>
      </c>
      <c r="G78" s="232">
        <f t="shared" si="17"/>
        <v>0.006176371787000892</v>
      </c>
      <c r="H78" s="233">
        <v>1690</v>
      </c>
      <c r="I78" s="230">
        <v>2409</v>
      </c>
      <c r="J78" s="229">
        <v>148</v>
      </c>
      <c r="K78" s="230">
        <v>259</v>
      </c>
      <c r="L78" s="229">
        <f t="shared" si="18"/>
        <v>4506</v>
      </c>
      <c r="M78" s="234">
        <f t="shared" si="19"/>
        <v>0.18331114070128707</v>
      </c>
      <c r="N78" s="233">
        <v>2116</v>
      </c>
      <c r="O78" s="230">
        <v>2586</v>
      </c>
      <c r="P78" s="229">
        <v>319</v>
      </c>
      <c r="Q78" s="230">
        <v>311</v>
      </c>
      <c r="R78" s="229">
        <f t="shared" si="20"/>
        <v>5332</v>
      </c>
      <c r="S78" s="232">
        <f t="shared" si="21"/>
        <v>0.006176371787000892</v>
      </c>
      <c r="T78" s="231">
        <v>1690</v>
      </c>
      <c r="U78" s="230">
        <v>2409</v>
      </c>
      <c r="V78" s="229">
        <v>148</v>
      </c>
      <c r="W78" s="230">
        <v>259</v>
      </c>
      <c r="X78" s="229">
        <f t="shared" si="22"/>
        <v>4506</v>
      </c>
      <c r="Y78" s="228">
        <f t="shared" si="23"/>
        <v>0.18331114070128707</v>
      </c>
    </row>
    <row r="79" spans="1:25" ht="19.5" customHeight="1">
      <c r="A79" s="235" t="s">
        <v>323</v>
      </c>
      <c r="B79" s="233">
        <v>1901</v>
      </c>
      <c r="C79" s="230">
        <v>2501</v>
      </c>
      <c r="D79" s="229">
        <v>0</v>
      </c>
      <c r="E79" s="230">
        <v>0</v>
      </c>
      <c r="F79" s="229">
        <f t="shared" si="16"/>
        <v>4402</v>
      </c>
      <c r="G79" s="232">
        <f t="shared" si="17"/>
        <v>0.0050990976381053875</v>
      </c>
      <c r="H79" s="233">
        <v>1126</v>
      </c>
      <c r="I79" s="230">
        <v>1423</v>
      </c>
      <c r="J79" s="229"/>
      <c r="K79" s="230"/>
      <c r="L79" s="229">
        <f t="shared" si="18"/>
        <v>2549</v>
      </c>
      <c r="M79" s="234">
        <f t="shared" si="19"/>
        <v>0.72695174578266</v>
      </c>
      <c r="N79" s="233">
        <v>1901</v>
      </c>
      <c r="O79" s="230">
        <v>2501</v>
      </c>
      <c r="P79" s="229"/>
      <c r="Q79" s="230"/>
      <c r="R79" s="229">
        <f t="shared" si="20"/>
        <v>4402</v>
      </c>
      <c r="S79" s="232">
        <f t="shared" si="21"/>
        <v>0.0050990976381053875</v>
      </c>
      <c r="T79" s="231">
        <v>1126</v>
      </c>
      <c r="U79" s="230">
        <v>1423</v>
      </c>
      <c r="V79" s="229"/>
      <c r="W79" s="230"/>
      <c r="X79" s="229">
        <f t="shared" si="22"/>
        <v>2549</v>
      </c>
      <c r="Y79" s="228">
        <f t="shared" si="23"/>
        <v>0.72695174578266</v>
      </c>
    </row>
    <row r="80" spans="1:25" ht="19.5" customHeight="1">
      <c r="A80" s="235" t="s">
        <v>324</v>
      </c>
      <c r="B80" s="233">
        <v>1208</v>
      </c>
      <c r="C80" s="230">
        <v>1386</v>
      </c>
      <c r="D80" s="229">
        <v>0</v>
      </c>
      <c r="E80" s="230">
        <v>0</v>
      </c>
      <c r="F80" s="229">
        <f>SUM(B80:E80)</f>
        <v>2594</v>
      </c>
      <c r="G80" s="232">
        <f>F80/$F$9</f>
        <v>0.003004784023908536</v>
      </c>
      <c r="H80" s="233">
        <v>1138</v>
      </c>
      <c r="I80" s="230">
        <v>1346</v>
      </c>
      <c r="J80" s="229">
        <v>1</v>
      </c>
      <c r="K80" s="230"/>
      <c r="L80" s="229">
        <f>SUM(H80:K80)</f>
        <v>2485</v>
      </c>
      <c r="M80" s="234">
        <f>IF(ISERROR(F80/L80-1),"         /0",(F80/L80-1))</f>
        <v>0.04386317907444659</v>
      </c>
      <c r="N80" s="233">
        <v>1208</v>
      </c>
      <c r="O80" s="230">
        <v>1386</v>
      </c>
      <c r="P80" s="229"/>
      <c r="Q80" s="230"/>
      <c r="R80" s="229">
        <f>SUM(N80:Q80)</f>
        <v>2594</v>
      </c>
      <c r="S80" s="232">
        <f>R80/$R$9</f>
        <v>0.003004784023908536</v>
      </c>
      <c r="T80" s="231">
        <v>1138</v>
      </c>
      <c r="U80" s="230">
        <v>1346</v>
      </c>
      <c r="V80" s="229">
        <v>1</v>
      </c>
      <c r="W80" s="230"/>
      <c r="X80" s="229">
        <f>SUM(T80:W80)</f>
        <v>2485</v>
      </c>
      <c r="Y80" s="228">
        <f>IF(ISERROR(R80/X80-1),"         /0",(R80/X80-1))</f>
        <v>0.04386317907444659</v>
      </c>
    </row>
    <row r="81" spans="1:25" ht="19.5" customHeight="1">
      <c r="A81" s="235" t="s">
        <v>325</v>
      </c>
      <c r="B81" s="233">
        <v>614</v>
      </c>
      <c r="C81" s="230">
        <v>946</v>
      </c>
      <c r="D81" s="229">
        <v>0</v>
      </c>
      <c r="E81" s="230">
        <v>0</v>
      </c>
      <c r="F81" s="229">
        <f>SUM(B81:E81)</f>
        <v>1560</v>
      </c>
      <c r="G81" s="232">
        <f>F81/$F$9</f>
        <v>0.0018070405078247172</v>
      </c>
      <c r="H81" s="233">
        <v>724</v>
      </c>
      <c r="I81" s="230">
        <v>799</v>
      </c>
      <c r="J81" s="229"/>
      <c r="K81" s="230"/>
      <c r="L81" s="229">
        <f>SUM(H81:K81)</f>
        <v>1523</v>
      </c>
      <c r="M81" s="234">
        <f>IF(ISERROR(F81/L81-1),"         /0",(F81/L81-1))</f>
        <v>0.024294156270518785</v>
      </c>
      <c r="N81" s="233">
        <v>614</v>
      </c>
      <c r="O81" s="230">
        <v>946</v>
      </c>
      <c r="P81" s="229"/>
      <c r="Q81" s="230"/>
      <c r="R81" s="229">
        <f>SUM(N81:Q81)</f>
        <v>1560</v>
      </c>
      <c r="S81" s="232">
        <f>R81/$R$9</f>
        <v>0.0018070405078247172</v>
      </c>
      <c r="T81" s="231">
        <v>724</v>
      </c>
      <c r="U81" s="230">
        <v>799</v>
      </c>
      <c r="V81" s="229"/>
      <c r="W81" s="230"/>
      <c r="X81" s="229">
        <f>SUM(T81:W81)</f>
        <v>1523</v>
      </c>
      <c r="Y81" s="228">
        <f>IF(ISERROR(R81/X81-1),"         /0",(R81/X81-1))</f>
        <v>0.024294156270518785</v>
      </c>
    </row>
    <row r="82" spans="1:25" ht="19.5" customHeight="1">
      <c r="A82" s="235" t="s">
        <v>326</v>
      </c>
      <c r="B82" s="233">
        <v>671</v>
      </c>
      <c r="C82" s="230">
        <v>456</v>
      </c>
      <c r="D82" s="229">
        <v>0</v>
      </c>
      <c r="E82" s="230">
        <v>0</v>
      </c>
      <c r="F82" s="229">
        <f>SUM(B82:E82)</f>
        <v>1127</v>
      </c>
      <c r="G82" s="232">
        <f>F82/$F$9</f>
        <v>0.0013054709309733693</v>
      </c>
      <c r="H82" s="233">
        <v>454</v>
      </c>
      <c r="I82" s="230">
        <v>242</v>
      </c>
      <c r="J82" s="229"/>
      <c r="K82" s="230"/>
      <c r="L82" s="229">
        <f>SUM(H82:K82)</f>
        <v>696</v>
      </c>
      <c r="M82" s="234">
        <f>IF(ISERROR(F82/L82-1),"         /0",(F82/L82-1))</f>
        <v>0.6192528735632183</v>
      </c>
      <c r="N82" s="233">
        <v>671</v>
      </c>
      <c r="O82" s="230">
        <v>456</v>
      </c>
      <c r="P82" s="229"/>
      <c r="Q82" s="230"/>
      <c r="R82" s="229">
        <f>SUM(N82:Q82)</f>
        <v>1127</v>
      </c>
      <c r="S82" s="232">
        <f>R82/$R$9</f>
        <v>0.0013054709309733693</v>
      </c>
      <c r="T82" s="231">
        <v>454</v>
      </c>
      <c r="U82" s="230">
        <v>242</v>
      </c>
      <c r="V82" s="229"/>
      <c r="W82" s="230"/>
      <c r="X82" s="229">
        <f>SUM(T82:W82)</f>
        <v>696</v>
      </c>
      <c r="Y82" s="228">
        <f>IF(ISERROR(R82/X82-1),"         /0",(R82/X82-1))</f>
        <v>0.6192528735632183</v>
      </c>
    </row>
    <row r="83" spans="1:25" ht="19.5" customHeight="1">
      <c r="A83" s="235" t="s">
        <v>327</v>
      </c>
      <c r="B83" s="233">
        <v>466</v>
      </c>
      <c r="C83" s="230">
        <v>371</v>
      </c>
      <c r="D83" s="229">
        <v>0</v>
      </c>
      <c r="E83" s="230">
        <v>0</v>
      </c>
      <c r="F83" s="229">
        <f t="shared" si="16"/>
        <v>837</v>
      </c>
      <c r="G83" s="232">
        <f t="shared" si="17"/>
        <v>0.000969546734005954</v>
      </c>
      <c r="H83" s="233">
        <v>578</v>
      </c>
      <c r="I83" s="230">
        <v>534</v>
      </c>
      <c r="J83" s="229"/>
      <c r="K83" s="230"/>
      <c r="L83" s="229">
        <f t="shared" si="18"/>
        <v>1112</v>
      </c>
      <c r="M83" s="234">
        <f t="shared" si="19"/>
        <v>-0.2473021582733813</v>
      </c>
      <c r="N83" s="233">
        <v>466</v>
      </c>
      <c r="O83" s="230">
        <v>371</v>
      </c>
      <c r="P83" s="229"/>
      <c r="Q83" s="230"/>
      <c r="R83" s="229">
        <f t="shared" si="20"/>
        <v>837</v>
      </c>
      <c r="S83" s="232">
        <f t="shared" si="21"/>
        <v>0.000969546734005954</v>
      </c>
      <c r="T83" s="231">
        <v>578</v>
      </c>
      <c r="U83" s="230">
        <v>534</v>
      </c>
      <c r="V83" s="229"/>
      <c r="W83" s="230"/>
      <c r="X83" s="229">
        <f t="shared" si="22"/>
        <v>1112</v>
      </c>
      <c r="Y83" s="228">
        <f t="shared" si="23"/>
        <v>-0.2473021582733813</v>
      </c>
    </row>
    <row r="84" spans="1:25" ht="19.5" customHeight="1" thickBot="1">
      <c r="A84" s="235" t="s">
        <v>262</v>
      </c>
      <c r="B84" s="233">
        <v>2539</v>
      </c>
      <c r="C84" s="230">
        <v>1726</v>
      </c>
      <c r="D84" s="229">
        <v>0</v>
      </c>
      <c r="E84" s="230">
        <v>0</v>
      </c>
      <c r="F84" s="229">
        <f>SUM(B84:E84)</f>
        <v>4265</v>
      </c>
      <c r="G84" s="232">
        <f>F84/$F$9</f>
        <v>0.004940402414020781</v>
      </c>
      <c r="H84" s="233">
        <v>2504</v>
      </c>
      <c r="I84" s="230">
        <v>1395</v>
      </c>
      <c r="J84" s="229">
        <v>5</v>
      </c>
      <c r="K84" s="230">
        <v>2</v>
      </c>
      <c r="L84" s="229">
        <f>SUM(H84:K84)</f>
        <v>3906</v>
      </c>
      <c r="M84" s="234">
        <f>IF(ISERROR(F84/L84-1),"         /0",(F84/L84-1))</f>
        <v>0.09190988223246288</v>
      </c>
      <c r="N84" s="233">
        <v>2539</v>
      </c>
      <c r="O84" s="230">
        <v>1726</v>
      </c>
      <c r="P84" s="229"/>
      <c r="Q84" s="230">
        <v>0</v>
      </c>
      <c r="R84" s="229">
        <f>SUM(N84:Q84)</f>
        <v>4265</v>
      </c>
      <c r="S84" s="232">
        <f>R84/$R$9</f>
        <v>0.004940402414020781</v>
      </c>
      <c r="T84" s="231">
        <v>2504</v>
      </c>
      <c r="U84" s="230">
        <v>1395</v>
      </c>
      <c r="V84" s="229">
        <v>5</v>
      </c>
      <c r="W84" s="230">
        <v>2</v>
      </c>
      <c r="X84" s="229">
        <f t="shared" si="22"/>
        <v>3906</v>
      </c>
      <c r="Y84" s="228">
        <f>IF(ISERROR(R84/X84-1),"         /0",(R84/X84-1))</f>
        <v>0.09190988223246288</v>
      </c>
    </row>
    <row r="85" spans="1:25" s="220" customFormat="1" ht="19.5" customHeight="1" thickBot="1">
      <c r="A85" s="227" t="s">
        <v>56</v>
      </c>
      <c r="B85" s="224">
        <v>2287</v>
      </c>
      <c r="C85" s="223">
        <v>487</v>
      </c>
      <c r="D85" s="222">
        <v>0</v>
      </c>
      <c r="E85" s="223">
        <v>1</v>
      </c>
      <c r="F85" s="222">
        <f>SUM(B85:E85)</f>
        <v>2775</v>
      </c>
      <c r="G85" s="225">
        <f>F85/$F$9</f>
        <v>0.0032144470571881987</v>
      </c>
      <c r="H85" s="224">
        <v>1703</v>
      </c>
      <c r="I85" s="223">
        <v>298</v>
      </c>
      <c r="J85" s="222">
        <v>6</v>
      </c>
      <c r="K85" s="223">
        <v>1</v>
      </c>
      <c r="L85" s="222">
        <f>SUM(H85:K85)</f>
        <v>2008</v>
      </c>
      <c r="M85" s="226">
        <f>IF(ISERROR(F85/L85-1),"         /0",(F85/L85-1))</f>
        <v>0.38197211155378485</v>
      </c>
      <c r="N85" s="224">
        <v>2287</v>
      </c>
      <c r="O85" s="223">
        <v>487</v>
      </c>
      <c r="P85" s="222">
        <v>0</v>
      </c>
      <c r="Q85" s="223">
        <v>1</v>
      </c>
      <c r="R85" s="222">
        <f>SUM(N85:Q85)</f>
        <v>2775</v>
      </c>
      <c r="S85" s="225">
        <f>R85/$R$9</f>
        <v>0.0032144470571881987</v>
      </c>
      <c r="T85" s="224">
        <v>1703</v>
      </c>
      <c r="U85" s="223">
        <v>298</v>
      </c>
      <c r="V85" s="222">
        <v>6</v>
      </c>
      <c r="W85" s="223">
        <v>1</v>
      </c>
      <c r="X85" s="222">
        <f>SUM(T85:W85)</f>
        <v>2008</v>
      </c>
      <c r="Y85" s="221">
        <f>IF(ISERROR(R85/X85-1),"         /0",(R85/X85-1))</f>
        <v>0.38197211155378485</v>
      </c>
    </row>
    <row r="86" ht="15" thickTop="1">
      <c r="A86" s="94" t="s">
        <v>43</v>
      </c>
    </row>
    <row r="87" ht="14.25">
      <c r="A87" s="94" t="s">
        <v>55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86:Y65536 M86:M65536 Y3 M3 M5:M8 Y5:Y8">
    <cfRule type="cellIs" priority="1" dxfId="89" operator="lessThan" stopIfTrue="1">
      <formula>0</formula>
    </cfRule>
  </conditionalFormatting>
  <conditionalFormatting sqref="Y9:Y85 M9:M85">
    <cfRule type="cellIs" priority="2" dxfId="89" operator="lessThan" stopIfTrue="1">
      <formula>0</formula>
    </cfRule>
    <cfRule type="cellIs" priority="3" dxfId="91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47"/>
  <sheetViews>
    <sheetView showGridLines="0" zoomScale="80" zoomScaleNormal="80" zoomScalePageLayoutView="0" workbookViewId="0" topLeftCell="A1">
      <selection activeCell="T45" sqref="T45:W45"/>
    </sheetView>
  </sheetViews>
  <sheetFormatPr defaultColWidth="8.00390625" defaultRowHeight="15"/>
  <cols>
    <col min="1" max="1" width="19.7109375" style="128" customWidth="1"/>
    <col min="2" max="2" width="9.28125" style="128" bestFit="1" customWidth="1"/>
    <col min="3" max="3" width="10.7109375" style="128" customWidth="1"/>
    <col min="4" max="4" width="8.00390625" style="128" bestFit="1" customWidth="1"/>
    <col min="5" max="5" width="10.8515625" style="128" customWidth="1"/>
    <col min="6" max="6" width="11.140625" style="128" customWidth="1"/>
    <col min="7" max="7" width="10.00390625" style="128" bestFit="1" customWidth="1"/>
    <col min="8" max="8" width="10.28125" style="128" customWidth="1"/>
    <col min="9" max="9" width="10.8515625" style="128" customWidth="1"/>
    <col min="10" max="10" width="8.7109375" style="128" customWidth="1"/>
    <col min="11" max="11" width="9.7109375" style="128" bestFit="1" customWidth="1"/>
    <col min="12" max="12" width="11.00390625" style="128" customWidth="1"/>
    <col min="13" max="13" width="9.140625" style="128" customWidth="1"/>
    <col min="14" max="14" width="12.28125" style="128" customWidth="1"/>
    <col min="15" max="15" width="11.140625" style="128" bestFit="1" customWidth="1"/>
    <col min="16" max="16" width="10.00390625" style="128" customWidth="1"/>
    <col min="17" max="17" width="10.8515625" style="128" customWidth="1"/>
    <col min="18" max="18" width="12.28125" style="128" customWidth="1"/>
    <col min="19" max="19" width="11.28125" style="128" bestFit="1" customWidth="1"/>
    <col min="20" max="20" width="10.00390625" style="128" customWidth="1"/>
    <col min="21" max="21" width="11.28125" style="128" customWidth="1"/>
    <col min="22" max="22" width="10.8515625" style="128" customWidth="1"/>
    <col min="23" max="23" width="11.00390625" style="128" customWidth="1"/>
    <col min="24" max="24" width="12.7109375" style="128" bestFit="1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7" t="s">
        <v>28</v>
      </c>
      <c r="Y1" s="578"/>
    </row>
    <row r="2" ht="5.25" customHeight="1" thickBot="1"/>
    <row r="3" spans="1:25" ht="24" customHeight="1" thickTop="1">
      <c r="A3" s="642" t="s">
        <v>66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4"/>
    </row>
    <row r="4" spans="1:25" ht="21" customHeight="1" thickBot="1">
      <c r="A4" s="651" t="s">
        <v>65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3"/>
    </row>
    <row r="5" spans="1:25" s="270" customFormat="1" ht="17.25" customHeight="1" thickBot="1" thickTop="1">
      <c r="A5" s="582" t="s">
        <v>64</v>
      </c>
      <c r="B5" s="635" t="s">
        <v>36</v>
      </c>
      <c r="C5" s="636"/>
      <c r="D5" s="636"/>
      <c r="E5" s="636"/>
      <c r="F5" s="636"/>
      <c r="G5" s="636"/>
      <c r="H5" s="636"/>
      <c r="I5" s="636"/>
      <c r="J5" s="637"/>
      <c r="K5" s="637"/>
      <c r="L5" s="637"/>
      <c r="M5" s="638"/>
      <c r="N5" s="635" t="s">
        <v>35</v>
      </c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9"/>
    </row>
    <row r="6" spans="1:25" s="168" customFormat="1" ht="26.25" customHeight="1">
      <c r="A6" s="583"/>
      <c r="B6" s="627" t="s">
        <v>156</v>
      </c>
      <c r="C6" s="628"/>
      <c r="D6" s="628"/>
      <c r="E6" s="628"/>
      <c r="F6" s="628"/>
      <c r="G6" s="632" t="s">
        <v>34</v>
      </c>
      <c r="H6" s="627" t="s">
        <v>146</v>
      </c>
      <c r="I6" s="628"/>
      <c r="J6" s="628"/>
      <c r="K6" s="628"/>
      <c r="L6" s="628"/>
      <c r="M6" s="629" t="s">
        <v>33</v>
      </c>
      <c r="N6" s="627" t="s">
        <v>157</v>
      </c>
      <c r="O6" s="628"/>
      <c r="P6" s="628"/>
      <c r="Q6" s="628"/>
      <c r="R6" s="628"/>
      <c r="S6" s="632" t="s">
        <v>34</v>
      </c>
      <c r="T6" s="627" t="s">
        <v>147</v>
      </c>
      <c r="U6" s="628"/>
      <c r="V6" s="628"/>
      <c r="W6" s="628"/>
      <c r="X6" s="628"/>
      <c r="Y6" s="645" t="s">
        <v>33</v>
      </c>
    </row>
    <row r="7" spans="1:25" s="168" customFormat="1" ht="26.25" customHeight="1">
      <c r="A7" s="584"/>
      <c r="B7" s="650" t="s">
        <v>22</v>
      </c>
      <c r="C7" s="649"/>
      <c r="D7" s="648" t="s">
        <v>21</v>
      </c>
      <c r="E7" s="649"/>
      <c r="F7" s="640" t="s">
        <v>17</v>
      </c>
      <c r="G7" s="633"/>
      <c r="H7" s="650" t="s">
        <v>22</v>
      </c>
      <c r="I7" s="649"/>
      <c r="J7" s="648" t="s">
        <v>21</v>
      </c>
      <c r="K7" s="649"/>
      <c r="L7" s="640" t="s">
        <v>17</v>
      </c>
      <c r="M7" s="630"/>
      <c r="N7" s="650" t="s">
        <v>22</v>
      </c>
      <c r="O7" s="649"/>
      <c r="P7" s="648" t="s">
        <v>21</v>
      </c>
      <c r="Q7" s="649"/>
      <c r="R7" s="640" t="s">
        <v>17</v>
      </c>
      <c r="S7" s="633"/>
      <c r="T7" s="650" t="s">
        <v>22</v>
      </c>
      <c r="U7" s="649"/>
      <c r="V7" s="648" t="s">
        <v>21</v>
      </c>
      <c r="W7" s="649"/>
      <c r="X7" s="640" t="s">
        <v>17</v>
      </c>
      <c r="Y7" s="646"/>
    </row>
    <row r="8" spans="1:25" s="266" customFormat="1" ht="15" thickBot="1">
      <c r="A8" s="585"/>
      <c r="B8" s="269" t="s">
        <v>19</v>
      </c>
      <c r="C8" s="267" t="s">
        <v>18</v>
      </c>
      <c r="D8" s="268" t="s">
        <v>19</v>
      </c>
      <c r="E8" s="267" t="s">
        <v>18</v>
      </c>
      <c r="F8" s="641"/>
      <c r="G8" s="634"/>
      <c r="H8" s="269" t="s">
        <v>19</v>
      </c>
      <c r="I8" s="267" t="s">
        <v>18</v>
      </c>
      <c r="J8" s="268" t="s">
        <v>19</v>
      </c>
      <c r="K8" s="267" t="s">
        <v>18</v>
      </c>
      <c r="L8" s="641"/>
      <c r="M8" s="631"/>
      <c r="N8" s="269" t="s">
        <v>19</v>
      </c>
      <c r="O8" s="267" t="s">
        <v>18</v>
      </c>
      <c r="P8" s="268" t="s">
        <v>19</v>
      </c>
      <c r="Q8" s="267" t="s">
        <v>18</v>
      </c>
      <c r="R8" s="641"/>
      <c r="S8" s="634"/>
      <c r="T8" s="269" t="s">
        <v>19</v>
      </c>
      <c r="U8" s="267" t="s">
        <v>18</v>
      </c>
      <c r="V8" s="268" t="s">
        <v>19</v>
      </c>
      <c r="W8" s="267" t="s">
        <v>18</v>
      </c>
      <c r="X8" s="641"/>
      <c r="Y8" s="647"/>
    </row>
    <row r="9" spans="1:25" s="157" customFormat="1" ht="18" customHeight="1" thickBot="1" thickTop="1">
      <c r="A9" s="308" t="s">
        <v>24</v>
      </c>
      <c r="B9" s="305">
        <f>B10+B14+B25+B31+B41+B45</f>
        <v>426806</v>
      </c>
      <c r="C9" s="304">
        <f>C10+C14+C25+C31+C41+C45</f>
        <v>426759</v>
      </c>
      <c r="D9" s="303">
        <f>D10+D14+D25+D31+D41+D45</f>
        <v>4765</v>
      </c>
      <c r="E9" s="302">
        <f>E10+E14+E25+E31+E41+E45</f>
        <v>4960</v>
      </c>
      <c r="F9" s="301">
        <f aca="true" t="shared" si="0" ref="F9:F45">SUM(B9:E9)</f>
        <v>863290</v>
      </c>
      <c r="G9" s="306">
        <f aca="true" t="shared" si="1" ref="G9:G45">F9/$F$9</f>
        <v>1</v>
      </c>
      <c r="H9" s="305">
        <f>H10+H14+H25+H31+H41+H45</f>
        <v>385032</v>
      </c>
      <c r="I9" s="304">
        <f>I10+I14+I25+I31+I41+I45</f>
        <v>376028</v>
      </c>
      <c r="J9" s="303">
        <f>J10+J14+J25+J31+J41+J45</f>
        <v>6241</v>
      </c>
      <c r="K9" s="302">
        <f>K10+K14+K25+K31+K41+K45</f>
        <v>6760</v>
      </c>
      <c r="L9" s="301">
        <f aca="true" t="shared" si="2" ref="L9:L45">SUM(H9:K9)</f>
        <v>774061</v>
      </c>
      <c r="M9" s="307">
        <f aca="true" t="shared" si="3" ref="M9:M45">IF(ISERROR(F9/L9-1),"         /0",(F9/L9-1))</f>
        <v>0.11527386084559232</v>
      </c>
      <c r="N9" s="305">
        <f>N10+N14+N25+N31+N41+N45</f>
        <v>426806</v>
      </c>
      <c r="O9" s="304">
        <f>O10+O14+O25+O31+O41+O45</f>
        <v>426759</v>
      </c>
      <c r="P9" s="303">
        <f>P10+P14+P25+P31+P41+P45</f>
        <v>4765</v>
      </c>
      <c r="Q9" s="302">
        <f>Q10+Q14+Q25+Q31+Q41+Q45</f>
        <v>4960</v>
      </c>
      <c r="R9" s="301">
        <f aca="true" t="shared" si="4" ref="R9:R45">SUM(N9:Q9)</f>
        <v>863290</v>
      </c>
      <c r="S9" s="306">
        <f aca="true" t="shared" si="5" ref="S9:S45">R9/$R$9</f>
        <v>1</v>
      </c>
      <c r="T9" s="305">
        <f>T10+T14+T25+T31+T41+T45</f>
        <v>385032</v>
      </c>
      <c r="U9" s="304">
        <f>U10+U14+U25+U31+U41+U45</f>
        <v>376028</v>
      </c>
      <c r="V9" s="303">
        <f>V10+V14+V25+V31+V41+V45</f>
        <v>6241</v>
      </c>
      <c r="W9" s="302">
        <f>W10+W14+W25+W31+W41+W45</f>
        <v>6760</v>
      </c>
      <c r="X9" s="301">
        <f aca="true" t="shared" si="6" ref="X9:X45">SUM(T9:W9)</f>
        <v>774061</v>
      </c>
      <c r="Y9" s="300">
        <f>IF(ISERROR(R9/X9-1),"         /0",(R9/X9-1))</f>
        <v>0.11527386084559232</v>
      </c>
    </row>
    <row r="10" spans="1:25" s="283" customFormat="1" ht="19.5" customHeight="1">
      <c r="A10" s="292" t="s">
        <v>61</v>
      </c>
      <c r="B10" s="289">
        <f>SUM(B11:B13)</f>
        <v>136607</v>
      </c>
      <c r="C10" s="288">
        <f>SUM(C11:C13)</f>
        <v>140902</v>
      </c>
      <c r="D10" s="287">
        <f>SUM(D11:D13)</f>
        <v>119</v>
      </c>
      <c r="E10" s="286">
        <f>SUM(E11:E13)</f>
        <v>245</v>
      </c>
      <c r="F10" s="285">
        <f t="shared" si="0"/>
        <v>277873</v>
      </c>
      <c r="G10" s="290">
        <f t="shared" si="1"/>
        <v>0.321876773737678</v>
      </c>
      <c r="H10" s="289">
        <f>SUM(H11:H13)</f>
        <v>119973</v>
      </c>
      <c r="I10" s="288">
        <f>SUM(I11:I13)</f>
        <v>119371</v>
      </c>
      <c r="J10" s="287">
        <f>SUM(J11:J13)</f>
        <v>202</v>
      </c>
      <c r="K10" s="286">
        <f>SUM(K11:K13)</f>
        <v>140</v>
      </c>
      <c r="L10" s="285">
        <f t="shared" si="2"/>
        <v>239686</v>
      </c>
      <c r="M10" s="291">
        <f t="shared" si="3"/>
        <v>0.1593209449029147</v>
      </c>
      <c r="N10" s="289">
        <f>SUM(N11:N13)</f>
        <v>136607</v>
      </c>
      <c r="O10" s="288">
        <f>SUM(O11:O13)</f>
        <v>140902</v>
      </c>
      <c r="P10" s="287">
        <f>SUM(P11:P13)</f>
        <v>119</v>
      </c>
      <c r="Q10" s="286">
        <f>SUM(Q11:Q13)</f>
        <v>245</v>
      </c>
      <c r="R10" s="285">
        <f t="shared" si="4"/>
        <v>277873</v>
      </c>
      <c r="S10" s="290">
        <f t="shared" si="5"/>
        <v>0.321876773737678</v>
      </c>
      <c r="T10" s="289">
        <f>SUM(T11:T13)</f>
        <v>119973</v>
      </c>
      <c r="U10" s="288">
        <f>SUM(U11:U13)</f>
        <v>119371</v>
      </c>
      <c r="V10" s="287">
        <f>SUM(V11:V13)</f>
        <v>202</v>
      </c>
      <c r="W10" s="286">
        <f>SUM(W11:W13)</f>
        <v>140</v>
      </c>
      <c r="X10" s="285">
        <f t="shared" si="6"/>
        <v>239686</v>
      </c>
      <c r="Y10" s="390">
        <f aca="true" t="shared" si="7" ref="Y10:Y45">IF(ISERROR(R10/X10-1),"         /0",IF(R10/X10&gt;5,"  *  ",(R10/X10-1)))</f>
        <v>0.1593209449029147</v>
      </c>
    </row>
    <row r="11" spans="1:25" ht="19.5" customHeight="1">
      <c r="A11" s="235" t="s">
        <v>328</v>
      </c>
      <c r="B11" s="233">
        <v>129080</v>
      </c>
      <c r="C11" s="230">
        <v>136445</v>
      </c>
      <c r="D11" s="229">
        <v>119</v>
      </c>
      <c r="E11" s="281">
        <v>245</v>
      </c>
      <c r="F11" s="280">
        <f t="shared" si="0"/>
        <v>265889</v>
      </c>
      <c r="G11" s="232">
        <f t="shared" si="1"/>
        <v>0.3079949958878245</v>
      </c>
      <c r="H11" s="233">
        <v>114373</v>
      </c>
      <c r="I11" s="230">
        <v>116374</v>
      </c>
      <c r="J11" s="229">
        <v>202</v>
      </c>
      <c r="K11" s="281">
        <v>140</v>
      </c>
      <c r="L11" s="280">
        <f t="shared" si="2"/>
        <v>231089</v>
      </c>
      <c r="M11" s="282">
        <f t="shared" si="3"/>
        <v>0.15059133061288077</v>
      </c>
      <c r="N11" s="233">
        <v>129080</v>
      </c>
      <c r="O11" s="230">
        <v>136445</v>
      </c>
      <c r="P11" s="229">
        <v>119</v>
      </c>
      <c r="Q11" s="281">
        <v>245</v>
      </c>
      <c r="R11" s="280">
        <f t="shared" si="4"/>
        <v>265889</v>
      </c>
      <c r="S11" s="232">
        <f t="shared" si="5"/>
        <v>0.3079949958878245</v>
      </c>
      <c r="T11" s="231">
        <v>114373</v>
      </c>
      <c r="U11" s="230">
        <v>116374</v>
      </c>
      <c r="V11" s="229">
        <v>202</v>
      </c>
      <c r="W11" s="281">
        <v>140</v>
      </c>
      <c r="X11" s="280">
        <f t="shared" si="6"/>
        <v>231089</v>
      </c>
      <c r="Y11" s="228">
        <f t="shared" si="7"/>
        <v>0.15059133061288077</v>
      </c>
    </row>
    <row r="12" spans="1:25" ht="19.5" customHeight="1">
      <c r="A12" s="235" t="s">
        <v>329</v>
      </c>
      <c r="B12" s="233">
        <v>6211</v>
      </c>
      <c r="C12" s="230">
        <v>3239</v>
      </c>
      <c r="D12" s="229">
        <v>0</v>
      </c>
      <c r="E12" s="281">
        <v>0</v>
      </c>
      <c r="F12" s="280">
        <f t="shared" si="0"/>
        <v>9450</v>
      </c>
      <c r="G12" s="232">
        <f t="shared" si="1"/>
        <v>0.01094649538393819</v>
      </c>
      <c r="H12" s="233">
        <v>5276</v>
      </c>
      <c r="I12" s="230">
        <v>2916</v>
      </c>
      <c r="J12" s="229"/>
      <c r="K12" s="281"/>
      <c r="L12" s="280">
        <f t="shared" si="2"/>
        <v>8192</v>
      </c>
      <c r="M12" s="282">
        <f t="shared" si="3"/>
        <v>0.153564453125</v>
      </c>
      <c r="N12" s="233">
        <v>6211</v>
      </c>
      <c r="O12" s="230">
        <v>3239</v>
      </c>
      <c r="P12" s="229"/>
      <c r="Q12" s="281"/>
      <c r="R12" s="280">
        <f t="shared" si="4"/>
        <v>9450</v>
      </c>
      <c r="S12" s="232">
        <f t="shared" si="5"/>
        <v>0.01094649538393819</v>
      </c>
      <c r="T12" s="231">
        <v>5276</v>
      </c>
      <c r="U12" s="230">
        <v>2916</v>
      </c>
      <c r="V12" s="229"/>
      <c r="W12" s="281"/>
      <c r="X12" s="280">
        <f t="shared" si="6"/>
        <v>8192</v>
      </c>
      <c r="Y12" s="228">
        <f t="shared" si="7"/>
        <v>0.153564453125</v>
      </c>
    </row>
    <row r="13" spans="1:25" ht="19.5" customHeight="1" thickBot="1">
      <c r="A13" s="258" t="s">
        <v>330</v>
      </c>
      <c r="B13" s="255">
        <v>1316</v>
      </c>
      <c r="C13" s="254">
        <v>1218</v>
      </c>
      <c r="D13" s="253">
        <v>0</v>
      </c>
      <c r="E13" s="297">
        <v>0</v>
      </c>
      <c r="F13" s="296">
        <f t="shared" si="0"/>
        <v>2534</v>
      </c>
      <c r="G13" s="256">
        <f t="shared" si="1"/>
        <v>0.0029352824659152777</v>
      </c>
      <c r="H13" s="255">
        <v>324</v>
      </c>
      <c r="I13" s="254">
        <v>81</v>
      </c>
      <c r="J13" s="253">
        <v>0</v>
      </c>
      <c r="K13" s="297"/>
      <c r="L13" s="296">
        <f t="shared" si="2"/>
        <v>405</v>
      </c>
      <c r="M13" s="299">
        <f t="shared" si="3"/>
        <v>5.25679012345679</v>
      </c>
      <c r="N13" s="255">
        <v>1316</v>
      </c>
      <c r="O13" s="254">
        <v>1218</v>
      </c>
      <c r="P13" s="253"/>
      <c r="Q13" s="297"/>
      <c r="R13" s="296">
        <f t="shared" si="4"/>
        <v>2534</v>
      </c>
      <c r="S13" s="256">
        <f t="shared" si="5"/>
        <v>0.0029352824659152777</v>
      </c>
      <c r="T13" s="298">
        <v>324</v>
      </c>
      <c r="U13" s="254">
        <v>81</v>
      </c>
      <c r="V13" s="253">
        <v>0</v>
      </c>
      <c r="W13" s="297"/>
      <c r="X13" s="296">
        <f t="shared" si="6"/>
        <v>405</v>
      </c>
      <c r="Y13" s="252" t="str">
        <f t="shared" si="7"/>
        <v>  *  </v>
      </c>
    </row>
    <row r="14" spans="1:25" s="283" customFormat="1" ht="19.5" customHeight="1">
      <c r="A14" s="292" t="s">
        <v>60</v>
      </c>
      <c r="B14" s="289">
        <f>SUM(B15:B24)</f>
        <v>109178</v>
      </c>
      <c r="C14" s="288">
        <f>SUM(C15:C24)</f>
        <v>118254</v>
      </c>
      <c r="D14" s="287">
        <f>SUM(D15:D24)</f>
        <v>46</v>
      </c>
      <c r="E14" s="286">
        <f>SUM(E15:E24)</f>
        <v>7</v>
      </c>
      <c r="F14" s="285">
        <f t="shared" si="0"/>
        <v>227485</v>
      </c>
      <c r="G14" s="290">
        <f t="shared" si="1"/>
        <v>0.26350936533493957</v>
      </c>
      <c r="H14" s="289">
        <f>SUM(H15:H24)</f>
        <v>105427</v>
      </c>
      <c r="I14" s="288">
        <f>SUM(I15:I24)</f>
        <v>109419</v>
      </c>
      <c r="J14" s="287">
        <f>SUM(J15:J24)</f>
        <v>160</v>
      </c>
      <c r="K14" s="286">
        <f>SUM(K15:K24)</f>
        <v>130</v>
      </c>
      <c r="L14" s="285">
        <f t="shared" si="2"/>
        <v>215136</v>
      </c>
      <c r="M14" s="291">
        <f t="shared" si="3"/>
        <v>0.05740089989587971</v>
      </c>
      <c r="N14" s="289">
        <f>SUM(N15:N24)</f>
        <v>109178</v>
      </c>
      <c r="O14" s="288">
        <f>SUM(O15:O24)</f>
        <v>118254</v>
      </c>
      <c r="P14" s="287">
        <f>SUM(P15:P24)</f>
        <v>46</v>
      </c>
      <c r="Q14" s="286">
        <f>SUM(Q15:Q24)</f>
        <v>7</v>
      </c>
      <c r="R14" s="285">
        <f t="shared" si="4"/>
        <v>227485</v>
      </c>
      <c r="S14" s="290">
        <f t="shared" si="5"/>
        <v>0.26350936533493957</v>
      </c>
      <c r="T14" s="289">
        <f>SUM(T15:T24)</f>
        <v>105427</v>
      </c>
      <c r="U14" s="288">
        <f>SUM(U15:U24)</f>
        <v>109419</v>
      </c>
      <c r="V14" s="287">
        <f>SUM(V15:V24)</f>
        <v>160</v>
      </c>
      <c r="W14" s="286">
        <f>SUM(W15:W24)</f>
        <v>130</v>
      </c>
      <c r="X14" s="285">
        <f t="shared" si="6"/>
        <v>215136</v>
      </c>
      <c r="Y14" s="284">
        <f t="shared" si="7"/>
        <v>0.05740089989587971</v>
      </c>
    </row>
    <row r="15" spans="1:25" ht="19.5" customHeight="1">
      <c r="A15" s="250" t="s">
        <v>331</v>
      </c>
      <c r="B15" s="247">
        <v>26858</v>
      </c>
      <c r="C15" s="245">
        <v>28807</v>
      </c>
      <c r="D15" s="246">
        <v>2</v>
      </c>
      <c r="E15" s="293">
        <v>2</v>
      </c>
      <c r="F15" s="294">
        <f t="shared" si="0"/>
        <v>55669</v>
      </c>
      <c r="G15" s="248">
        <f t="shared" si="1"/>
        <v>0.06448470386544498</v>
      </c>
      <c r="H15" s="247">
        <v>25400</v>
      </c>
      <c r="I15" s="245">
        <v>27575</v>
      </c>
      <c r="J15" s="246">
        <v>0</v>
      </c>
      <c r="K15" s="293">
        <v>0</v>
      </c>
      <c r="L15" s="294">
        <f t="shared" si="2"/>
        <v>52975</v>
      </c>
      <c r="M15" s="295">
        <f t="shared" si="3"/>
        <v>0.050854176498348336</v>
      </c>
      <c r="N15" s="247">
        <v>26858</v>
      </c>
      <c r="O15" s="245">
        <v>28807</v>
      </c>
      <c r="P15" s="246">
        <v>2</v>
      </c>
      <c r="Q15" s="293">
        <v>2</v>
      </c>
      <c r="R15" s="294">
        <f t="shared" si="4"/>
        <v>55669</v>
      </c>
      <c r="S15" s="248">
        <f t="shared" si="5"/>
        <v>0.06448470386544498</v>
      </c>
      <c r="T15" s="251">
        <v>25400</v>
      </c>
      <c r="U15" s="245">
        <v>27575</v>
      </c>
      <c r="V15" s="246">
        <v>0</v>
      </c>
      <c r="W15" s="293">
        <v>0</v>
      </c>
      <c r="X15" s="294">
        <f t="shared" si="6"/>
        <v>52975</v>
      </c>
      <c r="Y15" s="244">
        <f t="shared" si="7"/>
        <v>0.050854176498348336</v>
      </c>
    </row>
    <row r="16" spans="1:25" ht="19.5" customHeight="1">
      <c r="A16" s="250" t="s">
        <v>332</v>
      </c>
      <c r="B16" s="247">
        <v>22361</v>
      </c>
      <c r="C16" s="245">
        <v>24527</v>
      </c>
      <c r="D16" s="246">
        <v>4</v>
      </c>
      <c r="E16" s="293">
        <v>3</v>
      </c>
      <c r="F16" s="294">
        <f t="shared" si="0"/>
        <v>46895</v>
      </c>
      <c r="G16" s="248">
        <f t="shared" si="1"/>
        <v>0.05432125936823084</v>
      </c>
      <c r="H16" s="247">
        <v>21670</v>
      </c>
      <c r="I16" s="245">
        <v>22219</v>
      </c>
      <c r="J16" s="246">
        <v>13</v>
      </c>
      <c r="K16" s="293"/>
      <c r="L16" s="294">
        <f t="shared" si="2"/>
        <v>43902</v>
      </c>
      <c r="M16" s="295">
        <f t="shared" si="3"/>
        <v>0.06817457063459531</v>
      </c>
      <c r="N16" s="247">
        <v>22361</v>
      </c>
      <c r="O16" s="245">
        <v>24527</v>
      </c>
      <c r="P16" s="246">
        <v>4</v>
      </c>
      <c r="Q16" s="293">
        <v>3</v>
      </c>
      <c r="R16" s="294">
        <f t="shared" si="4"/>
        <v>46895</v>
      </c>
      <c r="S16" s="248">
        <f t="shared" si="5"/>
        <v>0.05432125936823084</v>
      </c>
      <c r="T16" s="251">
        <v>21670</v>
      </c>
      <c r="U16" s="245">
        <v>22219</v>
      </c>
      <c r="V16" s="246">
        <v>13</v>
      </c>
      <c r="W16" s="293"/>
      <c r="X16" s="294">
        <f t="shared" si="6"/>
        <v>43902</v>
      </c>
      <c r="Y16" s="244">
        <f t="shared" si="7"/>
        <v>0.06817457063459531</v>
      </c>
    </row>
    <row r="17" spans="1:25" ht="19.5" customHeight="1">
      <c r="A17" s="250" t="s">
        <v>333</v>
      </c>
      <c r="B17" s="247">
        <v>19703</v>
      </c>
      <c r="C17" s="245">
        <v>21224</v>
      </c>
      <c r="D17" s="246">
        <v>0</v>
      </c>
      <c r="E17" s="293">
        <v>0</v>
      </c>
      <c r="F17" s="294">
        <f t="shared" si="0"/>
        <v>40927</v>
      </c>
      <c r="G17" s="248">
        <f t="shared" si="1"/>
        <v>0.04740817106650141</v>
      </c>
      <c r="H17" s="247">
        <v>19745</v>
      </c>
      <c r="I17" s="245">
        <v>17097</v>
      </c>
      <c r="J17" s="246">
        <v>118</v>
      </c>
      <c r="K17" s="293">
        <v>120</v>
      </c>
      <c r="L17" s="294">
        <f t="shared" si="2"/>
        <v>37080</v>
      </c>
      <c r="M17" s="295">
        <f t="shared" si="3"/>
        <v>0.10374865156418545</v>
      </c>
      <c r="N17" s="247">
        <v>19703</v>
      </c>
      <c r="O17" s="245">
        <v>21224</v>
      </c>
      <c r="P17" s="246">
        <v>0</v>
      </c>
      <c r="Q17" s="293">
        <v>0</v>
      </c>
      <c r="R17" s="294">
        <f t="shared" si="4"/>
        <v>40927</v>
      </c>
      <c r="S17" s="248">
        <f t="shared" si="5"/>
        <v>0.04740817106650141</v>
      </c>
      <c r="T17" s="251">
        <v>19745</v>
      </c>
      <c r="U17" s="245">
        <v>17097</v>
      </c>
      <c r="V17" s="246">
        <v>118</v>
      </c>
      <c r="W17" s="293">
        <v>120</v>
      </c>
      <c r="X17" s="294">
        <f t="shared" si="6"/>
        <v>37080</v>
      </c>
      <c r="Y17" s="244">
        <f t="shared" si="7"/>
        <v>0.10374865156418545</v>
      </c>
    </row>
    <row r="18" spans="1:25" ht="19.5" customHeight="1">
      <c r="A18" s="250" t="s">
        <v>334</v>
      </c>
      <c r="B18" s="247">
        <v>14778</v>
      </c>
      <c r="C18" s="245">
        <v>14476</v>
      </c>
      <c r="D18" s="246">
        <v>32</v>
      </c>
      <c r="E18" s="293">
        <v>0</v>
      </c>
      <c r="F18" s="294">
        <f>SUM(B18:E18)</f>
        <v>29286</v>
      </c>
      <c r="G18" s="248">
        <f>F18/$F$9</f>
        <v>0.0339237104565094</v>
      </c>
      <c r="H18" s="247">
        <v>12554</v>
      </c>
      <c r="I18" s="245">
        <v>13668</v>
      </c>
      <c r="J18" s="246">
        <v>14</v>
      </c>
      <c r="K18" s="293">
        <v>5</v>
      </c>
      <c r="L18" s="294">
        <f>SUM(H18:K18)</f>
        <v>26241</v>
      </c>
      <c r="M18" s="295">
        <f>IF(ISERROR(F18/L18-1),"         /0",(F18/L18-1))</f>
        <v>0.11603978506916657</v>
      </c>
      <c r="N18" s="247">
        <v>14778</v>
      </c>
      <c r="O18" s="245">
        <v>14476</v>
      </c>
      <c r="P18" s="246">
        <v>32</v>
      </c>
      <c r="Q18" s="293">
        <v>0</v>
      </c>
      <c r="R18" s="294">
        <f>SUM(N18:Q18)</f>
        <v>29286</v>
      </c>
      <c r="S18" s="248">
        <f>R18/$R$9</f>
        <v>0.0339237104565094</v>
      </c>
      <c r="T18" s="251">
        <v>12554</v>
      </c>
      <c r="U18" s="245">
        <v>13668</v>
      </c>
      <c r="V18" s="246">
        <v>14</v>
      </c>
      <c r="W18" s="293">
        <v>5</v>
      </c>
      <c r="X18" s="294">
        <f>SUM(T18:W18)</f>
        <v>26241</v>
      </c>
      <c r="Y18" s="244">
        <f>IF(ISERROR(R18/X18-1),"         /0",IF(R18/X18&gt;5,"  *  ",(R18/X18-1)))</f>
        <v>0.11603978506916657</v>
      </c>
    </row>
    <row r="19" spans="1:25" ht="19.5" customHeight="1">
      <c r="A19" s="250" t="s">
        <v>335</v>
      </c>
      <c r="B19" s="247">
        <v>14018</v>
      </c>
      <c r="C19" s="245">
        <v>13815</v>
      </c>
      <c r="D19" s="246">
        <v>4</v>
      </c>
      <c r="E19" s="293">
        <v>2</v>
      </c>
      <c r="F19" s="294">
        <f>SUM(B19:E19)</f>
        <v>27839</v>
      </c>
      <c r="G19" s="248">
        <f>F19/$F$9</f>
        <v>0.032247564549571985</v>
      </c>
      <c r="H19" s="247">
        <v>13354</v>
      </c>
      <c r="I19" s="245">
        <v>13840</v>
      </c>
      <c r="J19" s="246">
        <v>5</v>
      </c>
      <c r="K19" s="293">
        <v>2</v>
      </c>
      <c r="L19" s="294">
        <f>SUM(H19:K19)</f>
        <v>27201</v>
      </c>
      <c r="M19" s="295">
        <f>IF(ISERROR(F19/L19-1),"         /0",(F19/L19-1))</f>
        <v>0.023455020036028174</v>
      </c>
      <c r="N19" s="247">
        <v>14018</v>
      </c>
      <c r="O19" s="245">
        <v>13815</v>
      </c>
      <c r="P19" s="246">
        <v>4</v>
      </c>
      <c r="Q19" s="293">
        <v>2</v>
      </c>
      <c r="R19" s="294">
        <f>SUM(N19:Q19)</f>
        <v>27839</v>
      </c>
      <c r="S19" s="248">
        <f>R19/$R$9</f>
        <v>0.032247564549571985</v>
      </c>
      <c r="T19" s="251">
        <v>13354</v>
      </c>
      <c r="U19" s="245">
        <v>13840</v>
      </c>
      <c r="V19" s="246">
        <v>5</v>
      </c>
      <c r="W19" s="293">
        <v>2</v>
      </c>
      <c r="X19" s="294">
        <f>SUM(T19:W19)</f>
        <v>27201</v>
      </c>
      <c r="Y19" s="244">
        <f>IF(ISERROR(R19/X19-1),"         /0",IF(R19/X19&gt;5,"  *  ",(R19/X19-1)))</f>
        <v>0.023455020036028174</v>
      </c>
    </row>
    <row r="20" spans="1:25" ht="19.5" customHeight="1">
      <c r="A20" s="250" t="s">
        <v>336</v>
      </c>
      <c r="B20" s="247">
        <v>9010</v>
      </c>
      <c r="C20" s="245">
        <v>12583</v>
      </c>
      <c r="D20" s="246">
        <v>4</v>
      </c>
      <c r="E20" s="293">
        <v>0</v>
      </c>
      <c r="F20" s="294">
        <f>SUM(B20:E20)</f>
        <v>21597</v>
      </c>
      <c r="G20" s="248">
        <f>F20/$F$9</f>
        <v>0.025017085799673343</v>
      </c>
      <c r="H20" s="247">
        <v>10424</v>
      </c>
      <c r="I20" s="245">
        <v>12535</v>
      </c>
      <c r="J20" s="246">
        <v>4</v>
      </c>
      <c r="K20" s="293">
        <v>3</v>
      </c>
      <c r="L20" s="294">
        <f>SUM(H20:K20)</f>
        <v>22966</v>
      </c>
      <c r="M20" s="295">
        <f>IF(ISERROR(F20/L20-1),"         /0",(F20/L20-1))</f>
        <v>-0.059609858051031916</v>
      </c>
      <c r="N20" s="247">
        <v>9010</v>
      </c>
      <c r="O20" s="245">
        <v>12583</v>
      </c>
      <c r="P20" s="246">
        <v>4</v>
      </c>
      <c r="Q20" s="293">
        <v>0</v>
      </c>
      <c r="R20" s="294">
        <f>SUM(N20:Q20)</f>
        <v>21597</v>
      </c>
      <c r="S20" s="248">
        <f>R20/$R$9</f>
        <v>0.025017085799673343</v>
      </c>
      <c r="T20" s="251">
        <v>10424</v>
      </c>
      <c r="U20" s="245">
        <v>12535</v>
      </c>
      <c r="V20" s="246">
        <v>4</v>
      </c>
      <c r="W20" s="293">
        <v>3</v>
      </c>
      <c r="X20" s="294">
        <f>SUM(T20:W20)</f>
        <v>22966</v>
      </c>
      <c r="Y20" s="244">
        <f>IF(ISERROR(R20/X20-1),"         /0",IF(R20/X20&gt;5,"  *  ",(R20/X20-1)))</f>
        <v>-0.059609858051031916</v>
      </c>
    </row>
    <row r="21" spans="1:25" ht="19.5" customHeight="1">
      <c r="A21" s="250" t="s">
        <v>337</v>
      </c>
      <c r="B21" s="247">
        <v>1859</v>
      </c>
      <c r="C21" s="245">
        <v>2079</v>
      </c>
      <c r="D21" s="246">
        <v>0</v>
      </c>
      <c r="E21" s="293">
        <v>0</v>
      </c>
      <c r="F21" s="294">
        <f t="shared" si="0"/>
        <v>3938</v>
      </c>
      <c r="G21" s="248">
        <f t="shared" si="1"/>
        <v>0.004561618922957523</v>
      </c>
      <c r="H21" s="247">
        <v>1661</v>
      </c>
      <c r="I21" s="245">
        <v>1591</v>
      </c>
      <c r="J21" s="246">
        <v>6</v>
      </c>
      <c r="K21" s="293"/>
      <c r="L21" s="294">
        <f t="shared" si="2"/>
        <v>3258</v>
      </c>
      <c r="M21" s="295">
        <f t="shared" si="3"/>
        <v>0.2087170042971147</v>
      </c>
      <c r="N21" s="247">
        <v>1859</v>
      </c>
      <c r="O21" s="245">
        <v>2079</v>
      </c>
      <c r="P21" s="246"/>
      <c r="Q21" s="293"/>
      <c r="R21" s="294">
        <f t="shared" si="4"/>
        <v>3938</v>
      </c>
      <c r="S21" s="248">
        <f t="shared" si="5"/>
        <v>0.004561618922957523</v>
      </c>
      <c r="T21" s="251">
        <v>1661</v>
      </c>
      <c r="U21" s="245">
        <v>1591</v>
      </c>
      <c r="V21" s="246">
        <v>6</v>
      </c>
      <c r="W21" s="293"/>
      <c r="X21" s="294">
        <f t="shared" si="6"/>
        <v>3258</v>
      </c>
      <c r="Y21" s="244">
        <f t="shared" si="7"/>
        <v>0.2087170042971147</v>
      </c>
    </row>
    <row r="22" spans="1:25" ht="19.5" customHeight="1">
      <c r="A22" s="250" t="s">
        <v>338</v>
      </c>
      <c r="B22" s="247">
        <v>384</v>
      </c>
      <c r="C22" s="245">
        <v>492</v>
      </c>
      <c r="D22" s="246">
        <v>0</v>
      </c>
      <c r="E22" s="293">
        <v>0</v>
      </c>
      <c r="F22" s="294">
        <f t="shared" si="0"/>
        <v>876</v>
      </c>
      <c r="G22" s="248">
        <f t="shared" si="1"/>
        <v>0.001014722746701572</v>
      </c>
      <c r="H22" s="247">
        <v>401</v>
      </c>
      <c r="I22" s="245">
        <v>591</v>
      </c>
      <c r="J22" s="246"/>
      <c r="K22" s="293">
        <v>0</v>
      </c>
      <c r="L22" s="294">
        <f t="shared" si="2"/>
        <v>992</v>
      </c>
      <c r="M22" s="295">
        <f t="shared" si="3"/>
        <v>-0.11693548387096775</v>
      </c>
      <c r="N22" s="247">
        <v>384</v>
      </c>
      <c r="O22" s="245">
        <v>492</v>
      </c>
      <c r="P22" s="246"/>
      <c r="Q22" s="293"/>
      <c r="R22" s="294">
        <f t="shared" si="4"/>
        <v>876</v>
      </c>
      <c r="S22" s="248">
        <f t="shared" si="5"/>
        <v>0.001014722746701572</v>
      </c>
      <c r="T22" s="251">
        <v>401</v>
      </c>
      <c r="U22" s="245">
        <v>591</v>
      </c>
      <c r="V22" s="246"/>
      <c r="W22" s="293">
        <v>0</v>
      </c>
      <c r="X22" s="294">
        <f t="shared" si="6"/>
        <v>992</v>
      </c>
      <c r="Y22" s="244">
        <f t="shared" si="7"/>
        <v>-0.11693548387096775</v>
      </c>
    </row>
    <row r="23" spans="1:25" ht="19.5" customHeight="1">
      <c r="A23" s="250" t="s">
        <v>339</v>
      </c>
      <c r="B23" s="247">
        <v>200</v>
      </c>
      <c r="C23" s="245">
        <v>251</v>
      </c>
      <c r="D23" s="246">
        <v>0</v>
      </c>
      <c r="E23" s="293">
        <v>0</v>
      </c>
      <c r="F23" s="294">
        <f>SUM(B23:E23)</f>
        <v>451</v>
      </c>
      <c r="G23" s="248">
        <f>F23/$F$9</f>
        <v>0.0005224200442493252</v>
      </c>
      <c r="H23" s="247">
        <v>218</v>
      </c>
      <c r="I23" s="245">
        <v>303</v>
      </c>
      <c r="J23" s="246"/>
      <c r="K23" s="293"/>
      <c r="L23" s="294">
        <f>SUM(H23:K23)</f>
        <v>521</v>
      </c>
      <c r="M23" s="295">
        <f>IF(ISERROR(F23/L23-1),"         /0",(F23/L23-1))</f>
        <v>-0.13435700575815734</v>
      </c>
      <c r="N23" s="247">
        <v>200</v>
      </c>
      <c r="O23" s="245">
        <v>251</v>
      </c>
      <c r="P23" s="246"/>
      <c r="Q23" s="293"/>
      <c r="R23" s="294">
        <f>SUM(N23:Q23)</f>
        <v>451</v>
      </c>
      <c r="S23" s="248">
        <f>R23/$R$9</f>
        <v>0.0005224200442493252</v>
      </c>
      <c r="T23" s="251">
        <v>218</v>
      </c>
      <c r="U23" s="245">
        <v>303</v>
      </c>
      <c r="V23" s="246"/>
      <c r="W23" s="293"/>
      <c r="X23" s="294">
        <f>SUM(T23:W23)</f>
        <v>521</v>
      </c>
      <c r="Y23" s="244">
        <f>IF(ISERROR(R23/X23-1),"         /0",IF(R23/X23&gt;5,"  *  ",(R23/X23-1)))</f>
        <v>-0.13435700575815734</v>
      </c>
    </row>
    <row r="24" spans="1:25" ht="19.5" customHeight="1" thickBot="1">
      <c r="A24" s="250" t="s">
        <v>56</v>
      </c>
      <c r="B24" s="247">
        <v>7</v>
      </c>
      <c r="C24" s="245">
        <v>0</v>
      </c>
      <c r="D24" s="246">
        <v>0</v>
      </c>
      <c r="E24" s="293">
        <v>0</v>
      </c>
      <c r="F24" s="294">
        <f t="shared" si="0"/>
        <v>7</v>
      </c>
      <c r="G24" s="248">
        <f t="shared" si="1"/>
        <v>8.108515099213474E-06</v>
      </c>
      <c r="H24" s="247">
        <v>0</v>
      </c>
      <c r="I24" s="245"/>
      <c r="J24" s="246"/>
      <c r="K24" s="293"/>
      <c r="L24" s="294">
        <f t="shared" si="2"/>
        <v>0</v>
      </c>
      <c r="M24" s="295" t="str">
        <f t="shared" si="3"/>
        <v>         /0</v>
      </c>
      <c r="N24" s="247">
        <v>7</v>
      </c>
      <c r="O24" s="245"/>
      <c r="P24" s="246"/>
      <c r="Q24" s="293"/>
      <c r="R24" s="294">
        <f t="shared" si="4"/>
        <v>7</v>
      </c>
      <c r="S24" s="248">
        <f t="shared" si="5"/>
        <v>8.108515099213474E-06</v>
      </c>
      <c r="T24" s="251">
        <v>0</v>
      </c>
      <c r="U24" s="245"/>
      <c r="V24" s="246"/>
      <c r="W24" s="293"/>
      <c r="X24" s="294">
        <f t="shared" si="6"/>
        <v>0</v>
      </c>
      <c r="Y24" s="244" t="str">
        <f t="shared" si="7"/>
        <v>         /0</v>
      </c>
    </row>
    <row r="25" spans="1:25" s="283" customFormat="1" ht="19.5" customHeight="1">
      <c r="A25" s="292" t="s">
        <v>59</v>
      </c>
      <c r="B25" s="289">
        <f>SUM(B26:B30)</f>
        <v>48965</v>
      </c>
      <c r="C25" s="288">
        <f>SUM(C26:C30)</f>
        <v>45003</v>
      </c>
      <c r="D25" s="287">
        <f>SUM(D26:D30)</f>
        <v>6</v>
      </c>
      <c r="E25" s="286">
        <f>SUM(E26:E30)</f>
        <v>0</v>
      </c>
      <c r="F25" s="285">
        <f t="shared" si="0"/>
        <v>93974</v>
      </c>
      <c r="G25" s="290">
        <f t="shared" si="1"/>
        <v>0.10885565684764101</v>
      </c>
      <c r="H25" s="289">
        <f>SUM(H26:H30)</f>
        <v>49163</v>
      </c>
      <c r="I25" s="288">
        <f>SUM(I26:I30)</f>
        <v>44215</v>
      </c>
      <c r="J25" s="287">
        <f>SUM(J26:J30)</f>
        <v>6</v>
      </c>
      <c r="K25" s="286">
        <f>SUM(K26:K30)</f>
        <v>3</v>
      </c>
      <c r="L25" s="285">
        <f t="shared" si="2"/>
        <v>93387</v>
      </c>
      <c r="M25" s="291">
        <f t="shared" si="3"/>
        <v>0.006285671453200026</v>
      </c>
      <c r="N25" s="289">
        <f>SUM(N26:N30)</f>
        <v>48965</v>
      </c>
      <c r="O25" s="288">
        <f>SUM(O26:O30)</f>
        <v>45003</v>
      </c>
      <c r="P25" s="287">
        <f>SUM(P26:P30)</f>
        <v>6</v>
      </c>
      <c r="Q25" s="286">
        <f>SUM(Q26:Q30)</f>
        <v>0</v>
      </c>
      <c r="R25" s="285">
        <f t="shared" si="4"/>
        <v>93974</v>
      </c>
      <c r="S25" s="290">
        <f t="shared" si="5"/>
        <v>0.10885565684764101</v>
      </c>
      <c r="T25" s="289">
        <f>SUM(T26:T30)</f>
        <v>49163</v>
      </c>
      <c r="U25" s="288">
        <f>SUM(U26:U30)</f>
        <v>44215</v>
      </c>
      <c r="V25" s="287">
        <f>SUM(V26:V30)</f>
        <v>6</v>
      </c>
      <c r="W25" s="286">
        <f>SUM(W26:W30)</f>
        <v>3</v>
      </c>
      <c r="X25" s="285">
        <f t="shared" si="6"/>
        <v>93387</v>
      </c>
      <c r="Y25" s="284">
        <f t="shared" si="7"/>
        <v>0.006285671453200026</v>
      </c>
    </row>
    <row r="26" spans="1:25" ht="19.5" customHeight="1">
      <c r="A26" s="250" t="s">
        <v>340</v>
      </c>
      <c r="B26" s="247">
        <v>31022</v>
      </c>
      <c r="C26" s="245">
        <v>30575</v>
      </c>
      <c r="D26" s="246">
        <v>6</v>
      </c>
      <c r="E26" s="293">
        <v>0</v>
      </c>
      <c r="F26" s="294">
        <f t="shared" si="0"/>
        <v>61603</v>
      </c>
      <c r="G26" s="248">
        <f t="shared" si="1"/>
        <v>0.07135840795097824</v>
      </c>
      <c r="H26" s="247">
        <v>32615</v>
      </c>
      <c r="I26" s="245">
        <v>31046</v>
      </c>
      <c r="J26" s="246">
        <v>4</v>
      </c>
      <c r="K26" s="293">
        <v>1</v>
      </c>
      <c r="L26" s="294">
        <f t="shared" si="2"/>
        <v>63666</v>
      </c>
      <c r="M26" s="295">
        <f t="shared" si="3"/>
        <v>-0.03240348066471899</v>
      </c>
      <c r="N26" s="247">
        <v>31022</v>
      </c>
      <c r="O26" s="245">
        <v>30575</v>
      </c>
      <c r="P26" s="246">
        <v>6</v>
      </c>
      <c r="Q26" s="293">
        <v>0</v>
      </c>
      <c r="R26" s="294">
        <f t="shared" si="4"/>
        <v>61603</v>
      </c>
      <c r="S26" s="248">
        <f t="shared" si="5"/>
        <v>0.07135840795097824</v>
      </c>
      <c r="T26" s="247">
        <v>32615</v>
      </c>
      <c r="U26" s="245">
        <v>31046</v>
      </c>
      <c r="V26" s="246">
        <v>4</v>
      </c>
      <c r="W26" s="293">
        <v>1</v>
      </c>
      <c r="X26" s="280">
        <f t="shared" si="6"/>
        <v>63666</v>
      </c>
      <c r="Y26" s="244">
        <f t="shared" si="7"/>
        <v>-0.03240348066471899</v>
      </c>
    </row>
    <row r="27" spans="1:25" ht="19.5" customHeight="1">
      <c r="A27" s="250" t="s">
        <v>341</v>
      </c>
      <c r="B27" s="247">
        <v>7802</v>
      </c>
      <c r="C27" s="245">
        <v>7313</v>
      </c>
      <c r="D27" s="246">
        <v>0</v>
      </c>
      <c r="E27" s="293">
        <v>0</v>
      </c>
      <c r="F27" s="294">
        <f t="shared" si="0"/>
        <v>15115</v>
      </c>
      <c r="G27" s="248">
        <f t="shared" si="1"/>
        <v>0.017508600817801666</v>
      </c>
      <c r="H27" s="247">
        <v>7388</v>
      </c>
      <c r="I27" s="245">
        <v>6895</v>
      </c>
      <c r="J27" s="246"/>
      <c r="K27" s="293"/>
      <c r="L27" s="294">
        <f t="shared" si="2"/>
        <v>14283</v>
      </c>
      <c r="M27" s="295">
        <f t="shared" si="3"/>
        <v>0.05825106770286359</v>
      </c>
      <c r="N27" s="247">
        <v>7802</v>
      </c>
      <c r="O27" s="245">
        <v>7313</v>
      </c>
      <c r="P27" s="246"/>
      <c r="Q27" s="293"/>
      <c r="R27" s="294">
        <f t="shared" si="4"/>
        <v>15115</v>
      </c>
      <c r="S27" s="248">
        <f t="shared" si="5"/>
        <v>0.017508600817801666</v>
      </c>
      <c r="T27" s="247">
        <v>7388</v>
      </c>
      <c r="U27" s="245">
        <v>6895</v>
      </c>
      <c r="V27" s="246"/>
      <c r="W27" s="293"/>
      <c r="X27" s="280">
        <f t="shared" si="6"/>
        <v>14283</v>
      </c>
      <c r="Y27" s="244">
        <f t="shared" si="7"/>
        <v>0.05825106770286359</v>
      </c>
    </row>
    <row r="28" spans="1:25" ht="19.5" customHeight="1">
      <c r="A28" s="250" t="s">
        <v>342</v>
      </c>
      <c r="B28" s="247">
        <v>7447</v>
      </c>
      <c r="C28" s="245">
        <v>7115</v>
      </c>
      <c r="D28" s="246">
        <v>0</v>
      </c>
      <c r="E28" s="293">
        <v>0</v>
      </c>
      <c r="F28" s="229">
        <f>SUM(B28:E28)</f>
        <v>14562</v>
      </c>
      <c r="G28" s="248">
        <f>F28/$F$9</f>
        <v>0.0168680281249638</v>
      </c>
      <c r="H28" s="247">
        <v>7156</v>
      </c>
      <c r="I28" s="245">
        <v>6274</v>
      </c>
      <c r="J28" s="246">
        <v>0</v>
      </c>
      <c r="K28" s="293">
        <v>0</v>
      </c>
      <c r="L28" s="294">
        <f>SUM(H28:K28)</f>
        <v>13430</v>
      </c>
      <c r="M28" s="295" t="s">
        <v>50</v>
      </c>
      <c r="N28" s="247">
        <v>7447</v>
      </c>
      <c r="O28" s="245">
        <v>7115</v>
      </c>
      <c r="P28" s="246"/>
      <c r="Q28" s="293"/>
      <c r="R28" s="294">
        <f>SUM(N28:Q28)</f>
        <v>14562</v>
      </c>
      <c r="S28" s="248">
        <f>R28/$R$9</f>
        <v>0.0168680281249638</v>
      </c>
      <c r="T28" s="247">
        <v>7156</v>
      </c>
      <c r="U28" s="245">
        <v>6274</v>
      </c>
      <c r="V28" s="246">
        <v>0</v>
      </c>
      <c r="W28" s="293">
        <v>0</v>
      </c>
      <c r="X28" s="280">
        <f>SUM(T28:W28)</f>
        <v>13430</v>
      </c>
      <c r="Y28" s="244">
        <f>IF(ISERROR(R28/X28-1),"         /0",IF(R28/X28&gt;5,"  *  ",(R28/X28-1)))</f>
        <v>0.08428890543559198</v>
      </c>
    </row>
    <row r="29" spans="1:25" ht="19.5" customHeight="1">
      <c r="A29" s="250" t="s">
        <v>343</v>
      </c>
      <c r="B29" s="247">
        <v>1939</v>
      </c>
      <c r="C29" s="245">
        <v>0</v>
      </c>
      <c r="D29" s="246">
        <v>0</v>
      </c>
      <c r="E29" s="293">
        <v>0</v>
      </c>
      <c r="F29" s="294">
        <f>SUM(B29:E29)</f>
        <v>1939</v>
      </c>
      <c r="G29" s="248">
        <f>F29/$F$9</f>
        <v>0.0022460586824821324</v>
      </c>
      <c r="H29" s="247">
        <v>1428</v>
      </c>
      <c r="I29" s="245">
        <v>0</v>
      </c>
      <c r="J29" s="246"/>
      <c r="K29" s="293"/>
      <c r="L29" s="294">
        <f>SUM(H29:K29)</f>
        <v>1428</v>
      </c>
      <c r="M29" s="295">
        <f>IF(ISERROR(F29/L29-1),"         /0",(F29/L29-1))</f>
        <v>0.357843137254902</v>
      </c>
      <c r="N29" s="247">
        <v>1939</v>
      </c>
      <c r="O29" s="245"/>
      <c r="P29" s="246"/>
      <c r="Q29" s="293"/>
      <c r="R29" s="294">
        <f>SUM(N29:Q29)</f>
        <v>1939</v>
      </c>
      <c r="S29" s="248">
        <f>R29/$R$9</f>
        <v>0.0022460586824821324</v>
      </c>
      <c r="T29" s="247">
        <v>1428</v>
      </c>
      <c r="U29" s="245">
        <v>0</v>
      </c>
      <c r="V29" s="246"/>
      <c r="W29" s="293"/>
      <c r="X29" s="280">
        <f>SUM(T29:W29)</f>
        <v>1428</v>
      </c>
      <c r="Y29" s="244">
        <f>IF(ISERROR(R29/X29-1),"         /0",IF(R29/X29&gt;5,"  *  ",(R29/X29-1)))</f>
        <v>0.357843137254902</v>
      </c>
    </row>
    <row r="30" spans="1:25" ht="19.5" customHeight="1" thickBot="1">
      <c r="A30" s="250" t="s">
        <v>56</v>
      </c>
      <c r="B30" s="247">
        <v>755</v>
      </c>
      <c r="C30" s="245">
        <v>0</v>
      </c>
      <c r="D30" s="246">
        <v>0</v>
      </c>
      <c r="E30" s="293">
        <v>0</v>
      </c>
      <c r="F30" s="294">
        <f t="shared" si="0"/>
        <v>755</v>
      </c>
      <c r="G30" s="248">
        <f t="shared" si="1"/>
        <v>0.0008745612714151675</v>
      </c>
      <c r="H30" s="247">
        <v>576</v>
      </c>
      <c r="I30" s="245">
        <v>0</v>
      </c>
      <c r="J30" s="246">
        <v>2</v>
      </c>
      <c r="K30" s="293">
        <v>2</v>
      </c>
      <c r="L30" s="294">
        <f t="shared" si="2"/>
        <v>580</v>
      </c>
      <c r="M30" s="295">
        <f t="shared" si="3"/>
        <v>0.3017241379310345</v>
      </c>
      <c r="N30" s="247">
        <v>755</v>
      </c>
      <c r="O30" s="245">
        <v>0</v>
      </c>
      <c r="P30" s="246">
        <v>0</v>
      </c>
      <c r="Q30" s="293">
        <v>0</v>
      </c>
      <c r="R30" s="294">
        <f t="shared" si="4"/>
        <v>755</v>
      </c>
      <c r="S30" s="248">
        <f t="shared" si="5"/>
        <v>0.0008745612714151675</v>
      </c>
      <c r="T30" s="247">
        <v>576</v>
      </c>
      <c r="U30" s="245">
        <v>0</v>
      </c>
      <c r="V30" s="246">
        <v>2</v>
      </c>
      <c r="W30" s="293">
        <v>2</v>
      </c>
      <c r="X30" s="280">
        <f t="shared" si="6"/>
        <v>580</v>
      </c>
      <c r="Y30" s="244">
        <f t="shared" si="7"/>
        <v>0.3017241379310345</v>
      </c>
    </row>
    <row r="31" spans="1:25" s="283" customFormat="1" ht="19.5" customHeight="1">
      <c r="A31" s="292" t="s">
        <v>58</v>
      </c>
      <c r="B31" s="289">
        <f>SUM(B32:B40)</f>
        <v>120254</v>
      </c>
      <c r="C31" s="288">
        <f>SUM(C32:C40)</f>
        <v>112141</v>
      </c>
      <c r="D31" s="287">
        <f>SUM(D32:D40)</f>
        <v>4275</v>
      </c>
      <c r="E31" s="286">
        <f>SUM(E32:E40)</f>
        <v>4396</v>
      </c>
      <c r="F31" s="285">
        <f t="shared" si="0"/>
        <v>241066</v>
      </c>
      <c r="G31" s="290">
        <f t="shared" si="1"/>
        <v>0.2792410429867136</v>
      </c>
      <c r="H31" s="289">
        <f>SUM(H32:H40)</f>
        <v>100552</v>
      </c>
      <c r="I31" s="288">
        <f>SUM(I32:I40)</f>
        <v>94577</v>
      </c>
      <c r="J31" s="287">
        <f>SUM(J32:J40)</f>
        <v>5713</v>
      </c>
      <c r="K31" s="286">
        <f>SUM(K32:K40)</f>
        <v>6225</v>
      </c>
      <c r="L31" s="285">
        <f t="shared" si="2"/>
        <v>207067</v>
      </c>
      <c r="M31" s="291">
        <f t="shared" si="3"/>
        <v>0.16419323214225345</v>
      </c>
      <c r="N31" s="289">
        <f>SUM(N32:N40)</f>
        <v>120254</v>
      </c>
      <c r="O31" s="288">
        <f>SUM(O32:O40)</f>
        <v>112141</v>
      </c>
      <c r="P31" s="287">
        <f>SUM(P32:P40)</f>
        <v>4275</v>
      </c>
      <c r="Q31" s="286">
        <f>SUM(Q32:Q40)</f>
        <v>4396</v>
      </c>
      <c r="R31" s="285">
        <f t="shared" si="4"/>
        <v>241066</v>
      </c>
      <c r="S31" s="290">
        <f t="shared" si="5"/>
        <v>0.2792410429867136</v>
      </c>
      <c r="T31" s="289">
        <f>SUM(T32:T40)</f>
        <v>100552</v>
      </c>
      <c r="U31" s="288">
        <f>SUM(U32:U40)</f>
        <v>94577</v>
      </c>
      <c r="V31" s="287">
        <f>SUM(V32:V40)</f>
        <v>5713</v>
      </c>
      <c r="W31" s="286">
        <f>SUM(W32:W40)</f>
        <v>6225</v>
      </c>
      <c r="X31" s="285">
        <f t="shared" si="6"/>
        <v>207067</v>
      </c>
      <c r="Y31" s="284">
        <f t="shared" si="7"/>
        <v>0.16419323214225345</v>
      </c>
    </row>
    <row r="32" spans="1:25" s="220" customFormat="1" ht="19.5" customHeight="1">
      <c r="A32" s="235" t="s">
        <v>344</v>
      </c>
      <c r="B32" s="233">
        <v>77060</v>
      </c>
      <c r="C32" s="230">
        <v>69939</v>
      </c>
      <c r="D32" s="229">
        <v>2348</v>
      </c>
      <c r="E32" s="281">
        <v>2200</v>
      </c>
      <c r="F32" s="280">
        <f t="shared" si="0"/>
        <v>151547</v>
      </c>
      <c r="G32" s="232">
        <f t="shared" si="1"/>
        <v>0.17554587682007206</v>
      </c>
      <c r="H32" s="233">
        <v>67226</v>
      </c>
      <c r="I32" s="230">
        <v>63155</v>
      </c>
      <c r="J32" s="229">
        <v>3537</v>
      </c>
      <c r="K32" s="281">
        <v>3643</v>
      </c>
      <c r="L32" s="280">
        <f t="shared" si="2"/>
        <v>137561</v>
      </c>
      <c r="M32" s="282">
        <f t="shared" si="3"/>
        <v>0.10167125856892589</v>
      </c>
      <c r="N32" s="233">
        <v>77060</v>
      </c>
      <c r="O32" s="230">
        <v>69939</v>
      </c>
      <c r="P32" s="229">
        <v>2348</v>
      </c>
      <c r="Q32" s="281">
        <v>2200</v>
      </c>
      <c r="R32" s="280">
        <f t="shared" si="4"/>
        <v>151547</v>
      </c>
      <c r="S32" s="232">
        <f t="shared" si="5"/>
        <v>0.17554587682007206</v>
      </c>
      <c r="T32" s="231">
        <v>67226</v>
      </c>
      <c r="U32" s="230">
        <v>63155</v>
      </c>
      <c r="V32" s="229">
        <v>3537</v>
      </c>
      <c r="W32" s="281">
        <v>3643</v>
      </c>
      <c r="X32" s="280">
        <f t="shared" si="6"/>
        <v>137561</v>
      </c>
      <c r="Y32" s="228">
        <f t="shared" si="7"/>
        <v>0.10167125856892589</v>
      </c>
    </row>
    <row r="33" spans="1:25" s="220" customFormat="1" ht="19.5" customHeight="1">
      <c r="A33" s="235" t="s">
        <v>345</v>
      </c>
      <c r="B33" s="233">
        <v>27745</v>
      </c>
      <c r="C33" s="230">
        <v>27589</v>
      </c>
      <c r="D33" s="229">
        <v>719</v>
      </c>
      <c r="E33" s="281">
        <v>863</v>
      </c>
      <c r="F33" s="280">
        <f t="shared" si="0"/>
        <v>56916</v>
      </c>
      <c r="G33" s="232">
        <f t="shared" si="1"/>
        <v>0.06592917791240487</v>
      </c>
      <c r="H33" s="233">
        <v>20452</v>
      </c>
      <c r="I33" s="230">
        <v>19204</v>
      </c>
      <c r="J33" s="229">
        <v>1180</v>
      </c>
      <c r="K33" s="281">
        <v>1315</v>
      </c>
      <c r="L33" s="280">
        <f t="shared" si="2"/>
        <v>42151</v>
      </c>
      <c r="M33" s="282">
        <f t="shared" si="3"/>
        <v>0.3502882493891011</v>
      </c>
      <c r="N33" s="233">
        <v>27745</v>
      </c>
      <c r="O33" s="230">
        <v>27589</v>
      </c>
      <c r="P33" s="229">
        <v>719</v>
      </c>
      <c r="Q33" s="281">
        <v>863</v>
      </c>
      <c r="R33" s="280">
        <f t="shared" si="4"/>
        <v>56916</v>
      </c>
      <c r="S33" s="232">
        <f t="shared" si="5"/>
        <v>0.06592917791240487</v>
      </c>
      <c r="T33" s="231">
        <v>20452</v>
      </c>
      <c r="U33" s="230">
        <v>19204</v>
      </c>
      <c r="V33" s="229">
        <v>1180</v>
      </c>
      <c r="W33" s="281">
        <v>1315</v>
      </c>
      <c r="X33" s="280">
        <f t="shared" si="6"/>
        <v>42151</v>
      </c>
      <c r="Y33" s="228">
        <f t="shared" si="7"/>
        <v>0.3502882493891011</v>
      </c>
    </row>
    <row r="34" spans="1:25" s="220" customFormat="1" ht="19.5" customHeight="1">
      <c r="A34" s="235" t="s">
        <v>346</v>
      </c>
      <c r="B34" s="233">
        <v>6119</v>
      </c>
      <c r="C34" s="230">
        <v>5098</v>
      </c>
      <c r="D34" s="229">
        <v>1082</v>
      </c>
      <c r="E34" s="281">
        <v>1105</v>
      </c>
      <c r="F34" s="280">
        <f t="shared" si="0"/>
        <v>13404</v>
      </c>
      <c r="G34" s="232">
        <f t="shared" si="1"/>
        <v>0.015526648055693915</v>
      </c>
      <c r="H34" s="233">
        <v>5006</v>
      </c>
      <c r="I34" s="230">
        <v>4162</v>
      </c>
      <c r="J34" s="229">
        <v>713</v>
      </c>
      <c r="K34" s="281">
        <v>722</v>
      </c>
      <c r="L34" s="280">
        <f t="shared" si="2"/>
        <v>10603</v>
      </c>
      <c r="M34" s="282">
        <f t="shared" si="3"/>
        <v>0.2641705177779874</v>
      </c>
      <c r="N34" s="233">
        <v>6119</v>
      </c>
      <c r="O34" s="230">
        <v>5098</v>
      </c>
      <c r="P34" s="229">
        <v>1082</v>
      </c>
      <c r="Q34" s="281">
        <v>1105</v>
      </c>
      <c r="R34" s="280">
        <f t="shared" si="4"/>
        <v>13404</v>
      </c>
      <c r="S34" s="232">
        <f t="shared" si="5"/>
        <v>0.015526648055693915</v>
      </c>
      <c r="T34" s="231">
        <v>5006</v>
      </c>
      <c r="U34" s="230">
        <v>4162</v>
      </c>
      <c r="V34" s="229">
        <v>713</v>
      </c>
      <c r="W34" s="281">
        <v>722</v>
      </c>
      <c r="X34" s="280">
        <f t="shared" si="6"/>
        <v>10603</v>
      </c>
      <c r="Y34" s="228">
        <f t="shared" si="7"/>
        <v>0.2641705177779874</v>
      </c>
    </row>
    <row r="35" spans="1:25" s="220" customFormat="1" ht="19.5" customHeight="1">
      <c r="A35" s="235" t="s">
        <v>347</v>
      </c>
      <c r="B35" s="233">
        <v>3483</v>
      </c>
      <c r="C35" s="230">
        <v>4740</v>
      </c>
      <c r="D35" s="229">
        <v>94</v>
      </c>
      <c r="E35" s="281">
        <v>196</v>
      </c>
      <c r="F35" s="280">
        <f>SUM(B35:E35)</f>
        <v>8513</v>
      </c>
      <c r="G35" s="232">
        <f>F35/$F$9</f>
        <v>0.009861112719943473</v>
      </c>
      <c r="H35" s="233">
        <v>3179</v>
      </c>
      <c r="I35" s="230">
        <v>3905</v>
      </c>
      <c r="J35" s="229">
        <v>277</v>
      </c>
      <c r="K35" s="281">
        <v>539</v>
      </c>
      <c r="L35" s="280">
        <f>SUM(H35:K35)</f>
        <v>7900</v>
      </c>
      <c r="M35" s="282">
        <f>IF(ISERROR(F35/L35-1),"         /0",(F35/L35-1))</f>
        <v>0.07759493670886086</v>
      </c>
      <c r="N35" s="233">
        <v>3483</v>
      </c>
      <c r="O35" s="230">
        <v>4740</v>
      </c>
      <c r="P35" s="229">
        <v>94</v>
      </c>
      <c r="Q35" s="281">
        <v>196</v>
      </c>
      <c r="R35" s="280">
        <f>SUM(N35:Q35)</f>
        <v>8513</v>
      </c>
      <c r="S35" s="232">
        <f>R35/$R$9</f>
        <v>0.009861112719943473</v>
      </c>
      <c r="T35" s="231">
        <v>3179</v>
      </c>
      <c r="U35" s="230">
        <v>3905</v>
      </c>
      <c r="V35" s="229">
        <v>277</v>
      </c>
      <c r="W35" s="281">
        <v>539</v>
      </c>
      <c r="X35" s="280">
        <f>SUM(T35:W35)</f>
        <v>7900</v>
      </c>
      <c r="Y35" s="228">
        <f>IF(ISERROR(R35/X35-1),"         /0",IF(R35/X35&gt;5,"  *  ",(R35/X35-1)))</f>
        <v>0.07759493670886086</v>
      </c>
    </row>
    <row r="36" spans="1:25" s="220" customFormat="1" ht="19.5" customHeight="1">
      <c r="A36" s="235" t="s">
        <v>348</v>
      </c>
      <c r="B36" s="233">
        <v>2016</v>
      </c>
      <c r="C36" s="230">
        <v>1942</v>
      </c>
      <c r="D36" s="229">
        <v>8</v>
      </c>
      <c r="E36" s="281">
        <v>0</v>
      </c>
      <c r="F36" s="280">
        <f>SUM(B36:E36)</f>
        <v>3966</v>
      </c>
      <c r="G36" s="232">
        <f>F36/$F$9</f>
        <v>0.004594052983354377</v>
      </c>
      <c r="H36" s="233">
        <v>3118</v>
      </c>
      <c r="I36" s="230">
        <v>2965</v>
      </c>
      <c r="J36" s="229"/>
      <c r="K36" s="281"/>
      <c r="L36" s="280">
        <f>SUM(H36:K36)</f>
        <v>6083</v>
      </c>
      <c r="M36" s="282">
        <f>IF(ISERROR(F36/L36-1),"         /0",(F36/L36-1))</f>
        <v>-0.34801906953805684</v>
      </c>
      <c r="N36" s="233">
        <v>2016</v>
      </c>
      <c r="O36" s="230">
        <v>1942</v>
      </c>
      <c r="P36" s="229">
        <v>8</v>
      </c>
      <c r="Q36" s="281"/>
      <c r="R36" s="280">
        <f>SUM(N36:Q36)</f>
        <v>3966</v>
      </c>
      <c r="S36" s="232">
        <f>R36/$R$9</f>
        <v>0.004594052983354377</v>
      </c>
      <c r="T36" s="231">
        <v>3118</v>
      </c>
      <c r="U36" s="230">
        <v>2965</v>
      </c>
      <c r="V36" s="229"/>
      <c r="W36" s="281"/>
      <c r="X36" s="280">
        <f>SUM(T36:W36)</f>
        <v>6083</v>
      </c>
      <c r="Y36" s="228">
        <f>IF(ISERROR(R36/X36-1),"         /0",IF(R36/X36&gt;5,"  *  ",(R36/X36-1)))</f>
        <v>-0.34801906953805684</v>
      </c>
    </row>
    <row r="37" spans="1:25" s="220" customFormat="1" ht="19.5" customHeight="1">
      <c r="A37" s="235" t="s">
        <v>349</v>
      </c>
      <c r="B37" s="233">
        <v>2031</v>
      </c>
      <c r="C37" s="230">
        <v>1703</v>
      </c>
      <c r="D37" s="229">
        <v>0</v>
      </c>
      <c r="E37" s="281">
        <v>8</v>
      </c>
      <c r="F37" s="280">
        <f>SUM(B37:E37)</f>
        <v>3742</v>
      </c>
      <c r="G37" s="232">
        <f>F37/$F$9</f>
        <v>0.0043345805001795456</v>
      </c>
      <c r="H37" s="233">
        <v>822</v>
      </c>
      <c r="I37" s="230">
        <v>567</v>
      </c>
      <c r="J37" s="229"/>
      <c r="K37" s="281"/>
      <c r="L37" s="280">
        <f>SUM(H37:K37)</f>
        <v>1389</v>
      </c>
      <c r="M37" s="282">
        <f>IF(ISERROR(F37/L37-1),"         /0",(F37/L37-1))</f>
        <v>1.6940244780417566</v>
      </c>
      <c r="N37" s="233">
        <v>2031</v>
      </c>
      <c r="O37" s="230">
        <v>1703</v>
      </c>
      <c r="P37" s="229"/>
      <c r="Q37" s="281">
        <v>8</v>
      </c>
      <c r="R37" s="280">
        <f>SUM(N37:Q37)</f>
        <v>3742</v>
      </c>
      <c r="S37" s="232">
        <f>R37/$R$9</f>
        <v>0.0043345805001795456</v>
      </c>
      <c r="T37" s="231">
        <v>822</v>
      </c>
      <c r="U37" s="230">
        <v>567</v>
      </c>
      <c r="V37" s="229"/>
      <c r="W37" s="281"/>
      <c r="X37" s="280">
        <f>SUM(T37:W37)</f>
        <v>1389</v>
      </c>
      <c r="Y37" s="228">
        <f>IF(ISERROR(R37/X37-1),"         /0",IF(R37/X37&gt;5,"  *  ",(R37/X37-1)))</f>
        <v>1.6940244780417566</v>
      </c>
    </row>
    <row r="38" spans="1:25" s="220" customFormat="1" ht="19.5" customHeight="1">
      <c r="A38" s="235" t="s">
        <v>350</v>
      </c>
      <c r="B38" s="233">
        <v>1310</v>
      </c>
      <c r="C38" s="230">
        <v>759</v>
      </c>
      <c r="D38" s="229">
        <v>24</v>
      </c>
      <c r="E38" s="281">
        <v>24</v>
      </c>
      <c r="F38" s="280">
        <f t="shared" si="0"/>
        <v>2117</v>
      </c>
      <c r="G38" s="232">
        <f t="shared" si="1"/>
        <v>0.002452246637862132</v>
      </c>
      <c r="H38" s="233">
        <v>534</v>
      </c>
      <c r="I38" s="230">
        <v>456</v>
      </c>
      <c r="J38" s="229">
        <v>6</v>
      </c>
      <c r="K38" s="281">
        <v>6</v>
      </c>
      <c r="L38" s="280">
        <f t="shared" si="2"/>
        <v>1002</v>
      </c>
      <c r="M38" s="282">
        <f t="shared" si="3"/>
        <v>1.1127744510978044</v>
      </c>
      <c r="N38" s="233">
        <v>1310</v>
      </c>
      <c r="O38" s="230">
        <v>759</v>
      </c>
      <c r="P38" s="229">
        <v>24</v>
      </c>
      <c r="Q38" s="281">
        <v>24</v>
      </c>
      <c r="R38" s="280">
        <f t="shared" si="4"/>
        <v>2117</v>
      </c>
      <c r="S38" s="232">
        <f t="shared" si="5"/>
        <v>0.002452246637862132</v>
      </c>
      <c r="T38" s="231">
        <v>534</v>
      </c>
      <c r="U38" s="230">
        <v>456</v>
      </c>
      <c r="V38" s="229">
        <v>6</v>
      </c>
      <c r="W38" s="281">
        <v>6</v>
      </c>
      <c r="X38" s="280">
        <f t="shared" si="6"/>
        <v>1002</v>
      </c>
      <c r="Y38" s="228">
        <f t="shared" si="7"/>
        <v>1.1127744510978044</v>
      </c>
    </row>
    <row r="39" spans="1:25" s="220" customFormat="1" ht="19.5" customHeight="1">
      <c r="A39" s="235" t="s">
        <v>351</v>
      </c>
      <c r="B39" s="233">
        <v>266</v>
      </c>
      <c r="C39" s="230">
        <v>233</v>
      </c>
      <c r="D39" s="229">
        <v>0</v>
      </c>
      <c r="E39" s="281">
        <v>0</v>
      </c>
      <c r="F39" s="280">
        <f t="shared" si="0"/>
        <v>499</v>
      </c>
      <c r="G39" s="232">
        <f t="shared" si="1"/>
        <v>0.000578021290643932</v>
      </c>
      <c r="H39" s="233">
        <v>119</v>
      </c>
      <c r="I39" s="230">
        <v>77</v>
      </c>
      <c r="J39" s="229"/>
      <c r="K39" s="281"/>
      <c r="L39" s="280">
        <f t="shared" si="2"/>
        <v>196</v>
      </c>
      <c r="M39" s="282">
        <f t="shared" si="3"/>
        <v>1.545918367346939</v>
      </c>
      <c r="N39" s="233">
        <v>266</v>
      </c>
      <c r="O39" s="230">
        <v>233</v>
      </c>
      <c r="P39" s="229"/>
      <c r="Q39" s="281"/>
      <c r="R39" s="280">
        <f t="shared" si="4"/>
        <v>499</v>
      </c>
      <c r="S39" s="232">
        <f t="shared" si="5"/>
        <v>0.000578021290643932</v>
      </c>
      <c r="T39" s="231">
        <v>119</v>
      </c>
      <c r="U39" s="230">
        <v>77</v>
      </c>
      <c r="V39" s="229"/>
      <c r="W39" s="281"/>
      <c r="X39" s="280">
        <f t="shared" si="6"/>
        <v>196</v>
      </c>
      <c r="Y39" s="228">
        <f t="shared" si="7"/>
        <v>1.545918367346939</v>
      </c>
    </row>
    <row r="40" spans="1:25" s="220" customFormat="1" ht="19.5" customHeight="1" thickBot="1">
      <c r="A40" s="250" t="s">
        <v>56</v>
      </c>
      <c r="B40" s="247">
        <v>224</v>
      </c>
      <c r="C40" s="245">
        <v>138</v>
      </c>
      <c r="D40" s="246">
        <v>0</v>
      </c>
      <c r="E40" s="293">
        <v>0</v>
      </c>
      <c r="F40" s="294">
        <f>SUM(B40:E40)</f>
        <v>362</v>
      </c>
      <c r="G40" s="248">
        <f>F40/$F$9</f>
        <v>0.00041932606655932536</v>
      </c>
      <c r="H40" s="247">
        <v>96</v>
      </c>
      <c r="I40" s="245">
        <v>86</v>
      </c>
      <c r="J40" s="246"/>
      <c r="K40" s="293"/>
      <c r="L40" s="294">
        <f>SUM(H40:K40)</f>
        <v>182</v>
      </c>
      <c r="M40" s="295">
        <f>IF(ISERROR(F40/L40-1),"         /0",(F40/L40-1))</f>
        <v>0.989010989010989</v>
      </c>
      <c r="N40" s="247">
        <v>224</v>
      </c>
      <c r="O40" s="245">
        <v>138</v>
      </c>
      <c r="P40" s="246"/>
      <c r="Q40" s="293"/>
      <c r="R40" s="294">
        <f>SUM(N40:Q40)</f>
        <v>362</v>
      </c>
      <c r="S40" s="248">
        <f>R40/$R$9</f>
        <v>0.00041932606655932536</v>
      </c>
      <c r="T40" s="294">
        <v>96</v>
      </c>
      <c r="U40" s="245">
        <v>86</v>
      </c>
      <c r="V40" s="246"/>
      <c r="W40" s="293"/>
      <c r="X40" s="294">
        <f>SUM(T40:W40)</f>
        <v>182</v>
      </c>
      <c r="Y40" s="244">
        <f>IF(ISERROR(R40/X40-1),"         /0",IF(R40/X40&gt;5,"  *  ",(R40/X40-1)))</f>
        <v>0.989010989010989</v>
      </c>
    </row>
    <row r="41" spans="1:25" s="283" customFormat="1" ht="19.5" customHeight="1">
      <c r="A41" s="292" t="s">
        <v>57</v>
      </c>
      <c r="B41" s="289">
        <f>SUM(B42:B44)</f>
        <v>9515</v>
      </c>
      <c r="C41" s="288">
        <f>SUM(C42:C44)</f>
        <v>9972</v>
      </c>
      <c r="D41" s="287">
        <f>SUM(D42:D44)</f>
        <v>319</v>
      </c>
      <c r="E41" s="286">
        <f>SUM(E42:E44)</f>
        <v>311</v>
      </c>
      <c r="F41" s="285">
        <f t="shared" si="0"/>
        <v>20117</v>
      </c>
      <c r="G41" s="290">
        <f t="shared" si="1"/>
        <v>0.023302714035839635</v>
      </c>
      <c r="H41" s="289">
        <f>SUM(H42:H44)</f>
        <v>8214</v>
      </c>
      <c r="I41" s="288">
        <f>SUM(I42:I44)</f>
        <v>8148</v>
      </c>
      <c r="J41" s="287">
        <f>SUM(J42:J44)</f>
        <v>154</v>
      </c>
      <c r="K41" s="286">
        <f>SUM(K42:K44)</f>
        <v>261</v>
      </c>
      <c r="L41" s="285">
        <f t="shared" si="2"/>
        <v>16777</v>
      </c>
      <c r="M41" s="291">
        <f t="shared" si="3"/>
        <v>0.19908207665256006</v>
      </c>
      <c r="N41" s="289">
        <f>SUM(N42:N44)</f>
        <v>9515</v>
      </c>
      <c r="O41" s="288">
        <f>SUM(O42:O44)</f>
        <v>9972</v>
      </c>
      <c r="P41" s="287">
        <f>SUM(P42:P44)</f>
        <v>319</v>
      </c>
      <c r="Q41" s="286">
        <f>SUM(Q42:Q44)</f>
        <v>311</v>
      </c>
      <c r="R41" s="285">
        <f t="shared" si="4"/>
        <v>20117</v>
      </c>
      <c r="S41" s="290">
        <f t="shared" si="5"/>
        <v>0.023302714035839635</v>
      </c>
      <c r="T41" s="289">
        <f>SUM(T42:T44)</f>
        <v>8214</v>
      </c>
      <c r="U41" s="288">
        <f>SUM(U42:U44)</f>
        <v>8148</v>
      </c>
      <c r="V41" s="287">
        <f>SUM(V42:V44)</f>
        <v>154</v>
      </c>
      <c r="W41" s="286">
        <f>SUM(W42:W44)</f>
        <v>261</v>
      </c>
      <c r="X41" s="285">
        <f t="shared" si="6"/>
        <v>16777</v>
      </c>
      <c r="Y41" s="284">
        <f t="shared" si="7"/>
        <v>0.19908207665256006</v>
      </c>
    </row>
    <row r="42" spans="1:25" ht="19.5" customHeight="1">
      <c r="A42" s="235" t="s">
        <v>352</v>
      </c>
      <c r="B42" s="233">
        <v>6783</v>
      </c>
      <c r="C42" s="230">
        <v>6796</v>
      </c>
      <c r="D42" s="229">
        <v>0</v>
      </c>
      <c r="E42" s="281">
        <v>0</v>
      </c>
      <c r="F42" s="280">
        <f t="shared" si="0"/>
        <v>13579</v>
      </c>
      <c r="G42" s="232">
        <f t="shared" si="1"/>
        <v>0.01572936093317425</v>
      </c>
      <c r="H42" s="233">
        <v>6162</v>
      </c>
      <c r="I42" s="230">
        <v>5476</v>
      </c>
      <c r="J42" s="229">
        <v>3</v>
      </c>
      <c r="K42" s="281">
        <v>2</v>
      </c>
      <c r="L42" s="280">
        <f t="shared" si="2"/>
        <v>11643</v>
      </c>
      <c r="M42" s="282">
        <f t="shared" si="3"/>
        <v>0.16628016834149273</v>
      </c>
      <c r="N42" s="233">
        <v>6783</v>
      </c>
      <c r="O42" s="230">
        <v>6796</v>
      </c>
      <c r="P42" s="229"/>
      <c r="Q42" s="281"/>
      <c r="R42" s="280">
        <f t="shared" si="4"/>
        <v>13579</v>
      </c>
      <c r="S42" s="232">
        <f t="shared" si="5"/>
        <v>0.01572936093317425</v>
      </c>
      <c r="T42" s="231">
        <v>6162</v>
      </c>
      <c r="U42" s="230">
        <v>5476</v>
      </c>
      <c r="V42" s="229">
        <v>3</v>
      </c>
      <c r="W42" s="281">
        <v>2</v>
      </c>
      <c r="X42" s="280">
        <f t="shared" si="6"/>
        <v>11643</v>
      </c>
      <c r="Y42" s="228">
        <f t="shared" si="7"/>
        <v>0.16628016834149273</v>
      </c>
    </row>
    <row r="43" spans="1:25" ht="19.5" customHeight="1">
      <c r="A43" s="235" t="s">
        <v>353</v>
      </c>
      <c r="B43" s="233">
        <v>2692</v>
      </c>
      <c r="C43" s="230">
        <v>3066</v>
      </c>
      <c r="D43" s="229">
        <v>319</v>
      </c>
      <c r="E43" s="281">
        <v>311</v>
      </c>
      <c r="F43" s="280">
        <f t="shared" si="0"/>
        <v>6388</v>
      </c>
      <c r="G43" s="232">
        <f t="shared" si="1"/>
        <v>0.007399599207682239</v>
      </c>
      <c r="H43" s="233">
        <v>1999</v>
      </c>
      <c r="I43" s="230">
        <v>2648</v>
      </c>
      <c r="J43" s="229">
        <v>148</v>
      </c>
      <c r="K43" s="281">
        <v>259</v>
      </c>
      <c r="L43" s="280">
        <f t="shared" si="2"/>
        <v>5054</v>
      </c>
      <c r="M43" s="282">
        <f t="shared" si="3"/>
        <v>0.26394934705184014</v>
      </c>
      <c r="N43" s="233">
        <v>2692</v>
      </c>
      <c r="O43" s="230">
        <v>3066</v>
      </c>
      <c r="P43" s="229">
        <v>319</v>
      </c>
      <c r="Q43" s="281">
        <v>311</v>
      </c>
      <c r="R43" s="280">
        <f t="shared" si="4"/>
        <v>6388</v>
      </c>
      <c r="S43" s="232">
        <f t="shared" si="5"/>
        <v>0.007399599207682239</v>
      </c>
      <c r="T43" s="231">
        <v>1999</v>
      </c>
      <c r="U43" s="230">
        <v>2648</v>
      </c>
      <c r="V43" s="229">
        <v>148</v>
      </c>
      <c r="W43" s="281">
        <v>259</v>
      </c>
      <c r="X43" s="280">
        <f t="shared" si="6"/>
        <v>5054</v>
      </c>
      <c r="Y43" s="228">
        <f t="shared" si="7"/>
        <v>0.26394934705184014</v>
      </c>
    </row>
    <row r="44" spans="1:25" ht="19.5" customHeight="1" thickBot="1">
      <c r="A44" s="235" t="s">
        <v>56</v>
      </c>
      <c r="B44" s="233">
        <v>40</v>
      </c>
      <c r="C44" s="230">
        <v>110</v>
      </c>
      <c r="D44" s="229">
        <v>0</v>
      </c>
      <c r="E44" s="281">
        <v>0</v>
      </c>
      <c r="F44" s="280">
        <f t="shared" si="0"/>
        <v>150</v>
      </c>
      <c r="G44" s="232">
        <f t="shared" si="1"/>
        <v>0.00017375389498314588</v>
      </c>
      <c r="H44" s="233">
        <v>53</v>
      </c>
      <c r="I44" s="230">
        <v>24</v>
      </c>
      <c r="J44" s="229">
        <v>3</v>
      </c>
      <c r="K44" s="281">
        <v>0</v>
      </c>
      <c r="L44" s="280">
        <f t="shared" si="2"/>
        <v>80</v>
      </c>
      <c r="M44" s="282">
        <f t="shared" si="3"/>
        <v>0.875</v>
      </c>
      <c r="N44" s="233">
        <v>40</v>
      </c>
      <c r="O44" s="230">
        <v>110</v>
      </c>
      <c r="P44" s="229"/>
      <c r="Q44" s="281">
        <v>0</v>
      </c>
      <c r="R44" s="280">
        <f t="shared" si="4"/>
        <v>150</v>
      </c>
      <c r="S44" s="232">
        <f t="shared" si="5"/>
        <v>0.00017375389498314588</v>
      </c>
      <c r="T44" s="231">
        <v>53</v>
      </c>
      <c r="U44" s="230">
        <v>24</v>
      </c>
      <c r="V44" s="229">
        <v>3</v>
      </c>
      <c r="W44" s="281">
        <v>0</v>
      </c>
      <c r="X44" s="280">
        <f t="shared" si="6"/>
        <v>80</v>
      </c>
      <c r="Y44" s="228">
        <f t="shared" si="7"/>
        <v>0.875</v>
      </c>
    </row>
    <row r="45" spans="1:25" s="220" customFormat="1" ht="19.5" customHeight="1" thickBot="1">
      <c r="A45" s="279" t="s">
        <v>56</v>
      </c>
      <c r="B45" s="276">
        <v>2287</v>
      </c>
      <c r="C45" s="275">
        <v>487</v>
      </c>
      <c r="D45" s="274">
        <v>0</v>
      </c>
      <c r="E45" s="273">
        <v>1</v>
      </c>
      <c r="F45" s="272">
        <f t="shared" si="0"/>
        <v>2775</v>
      </c>
      <c r="G45" s="277">
        <f t="shared" si="1"/>
        <v>0.0032144470571881987</v>
      </c>
      <c r="H45" s="276">
        <v>1703</v>
      </c>
      <c r="I45" s="275">
        <v>298</v>
      </c>
      <c r="J45" s="274">
        <v>6</v>
      </c>
      <c r="K45" s="273">
        <v>1</v>
      </c>
      <c r="L45" s="272">
        <f t="shared" si="2"/>
        <v>2008</v>
      </c>
      <c r="M45" s="278">
        <f t="shared" si="3"/>
        <v>0.38197211155378485</v>
      </c>
      <c r="N45" s="276">
        <v>2287</v>
      </c>
      <c r="O45" s="275">
        <v>487</v>
      </c>
      <c r="P45" s="274">
        <v>0</v>
      </c>
      <c r="Q45" s="273">
        <v>1</v>
      </c>
      <c r="R45" s="272">
        <f t="shared" si="4"/>
        <v>2775</v>
      </c>
      <c r="S45" s="277">
        <f t="shared" si="5"/>
        <v>0.0032144470571881987</v>
      </c>
      <c r="T45" s="276">
        <v>1703</v>
      </c>
      <c r="U45" s="275">
        <v>298</v>
      </c>
      <c r="V45" s="274">
        <v>6</v>
      </c>
      <c r="W45" s="273">
        <v>1</v>
      </c>
      <c r="X45" s="272">
        <f t="shared" si="6"/>
        <v>2008</v>
      </c>
      <c r="Y45" s="271">
        <f t="shared" si="7"/>
        <v>0.38197211155378485</v>
      </c>
    </row>
    <row r="46" ht="15" thickTop="1">
      <c r="A46" s="94" t="s">
        <v>43</v>
      </c>
    </row>
    <row r="47" ht="14.25">
      <c r="A47" s="94" t="s">
        <v>55</v>
      </c>
    </row>
  </sheetData>
  <sheetProtection/>
  <mergeCells count="26"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N7:O7"/>
    <mergeCell ref="N6:R6"/>
    <mergeCell ref="B7:C7"/>
    <mergeCell ref="M6:M8"/>
    <mergeCell ref="S6:S8"/>
    <mergeCell ref="B5:M5"/>
  </mergeCells>
  <conditionalFormatting sqref="Y46:Y65536 M46:M65536 Y3 M3">
    <cfRule type="cellIs" priority="3" dxfId="89" operator="lessThan" stopIfTrue="1">
      <formula>0</formula>
    </cfRule>
  </conditionalFormatting>
  <conditionalFormatting sqref="M9:M45 Y9:Y45">
    <cfRule type="cellIs" priority="4" dxfId="90" operator="lessThan" stopIfTrue="1">
      <formula>0</formula>
    </cfRule>
    <cfRule type="cellIs" priority="5" dxfId="91" operator="greaterThanOrEqual" stopIfTrue="1">
      <formula>0</formula>
    </cfRule>
  </conditionalFormatting>
  <conditionalFormatting sqref="M5 Y5 Y7:Y8 M7:M8">
    <cfRule type="cellIs" priority="2" dxfId="89" operator="lessThan" stopIfTrue="1">
      <formula>0</formula>
    </cfRule>
  </conditionalFormatting>
  <conditionalFormatting sqref="M6 Y6">
    <cfRule type="cellIs" priority="1" dxfId="89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67"/>
  <sheetViews>
    <sheetView showGridLines="0" zoomScale="80" zoomScaleNormal="80" zoomScalePageLayoutView="0" workbookViewId="0" topLeftCell="A1">
      <selection activeCell="T65" sqref="T65:W65"/>
    </sheetView>
  </sheetViews>
  <sheetFormatPr defaultColWidth="8.00390625" defaultRowHeight="15"/>
  <cols>
    <col min="1" max="1" width="25.8515625" style="128" customWidth="1"/>
    <col min="2" max="3" width="10.7109375" style="128" bestFit="1" customWidth="1"/>
    <col min="4" max="4" width="8.7109375" style="128" bestFit="1" customWidth="1"/>
    <col min="5" max="6" width="10.7109375" style="128" bestFit="1" customWidth="1"/>
    <col min="7" max="7" width="9.7109375" style="128" customWidth="1"/>
    <col min="8" max="9" width="10.7109375" style="128" bestFit="1" customWidth="1"/>
    <col min="10" max="10" width="8.7109375" style="128" customWidth="1"/>
    <col min="11" max="12" width="10.7109375" style="128" bestFit="1" customWidth="1"/>
    <col min="13" max="13" width="10.8515625" style="128" bestFit="1" customWidth="1"/>
    <col min="14" max="14" width="11.7109375" style="128" customWidth="1"/>
    <col min="15" max="15" width="11.28125" style="128" customWidth="1"/>
    <col min="16" max="16" width="9.00390625" style="128" customWidth="1"/>
    <col min="17" max="17" width="10.8515625" style="128" customWidth="1"/>
    <col min="18" max="18" width="12.7109375" style="128" bestFit="1" customWidth="1"/>
    <col min="19" max="19" width="9.8515625" style="128" bestFit="1" customWidth="1"/>
    <col min="20" max="21" width="11.140625" style="128" bestFit="1" customWidth="1"/>
    <col min="22" max="23" width="10.28125" style="128" customWidth="1"/>
    <col min="24" max="24" width="12.7109375" style="128" bestFit="1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7" t="s">
        <v>28</v>
      </c>
      <c r="Y1" s="578"/>
    </row>
    <row r="2" ht="5.25" customHeight="1" thickBot="1"/>
    <row r="3" spans="1:25" ht="24" customHeight="1" thickTop="1">
      <c r="A3" s="642" t="s">
        <v>69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4"/>
    </row>
    <row r="4" spans="1:25" ht="21" customHeight="1" thickBot="1">
      <c r="A4" s="651" t="s">
        <v>45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3"/>
    </row>
    <row r="5" spans="1:25" s="270" customFormat="1" ht="15.75" customHeight="1" thickBot="1" thickTop="1">
      <c r="A5" s="654" t="s">
        <v>68</v>
      </c>
      <c r="B5" s="635" t="s">
        <v>36</v>
      </c>
      <c r="C5" s="636"/>
      <c r="D5" s="636"/>
      <c r="E5" s="636"/>
      <c r="F5" s="636"/>
      <c r="G5" s="636"/>
      <c r="H5" s="636"/>
      <c r="I5" s="636"/>
      <c r="J5" s="637"/>
      <c r="K5" s="637"/>
      <c r="L5" s="637"/>
      <c r="M5" s="638"/>
      <c r="N5" s="635" t="s">
        <v>35</v>
      </c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9"/>
    </row>
    <row r="6" spans="1:25" s="168" customFormat="1" ht="26.25" customHeight="1">
      <c r="A6" s="655"/>
      <c r="B6" s="627" t="s">
        <v>156</v>
      </c>
      <c r="C6" s="628"/>
      <c r="D6" s="628"/>
      <c r="E6" s="628"/>
      <c r="F6" s="628"/>
      <c r="G6" s="632" t="s">
        <v>34</v>
      </c>
      <c r="H6" s="627" t="s">
        <v>146</v>
      </c>
      <c r="I6" s="628"/>
      <c r="J6" s="628"/>
      <c r="K6" s="628"/>
      <c r="L6" s="628"/>
      <c r="M6" s="629" t="s">
        <v>33</v>
      </c>
      <c r="N6" s="627" t="s">
        <v>157</v>
      </c>
      <c r="O6" s="628"/>
      <c r="P6" s="628"/>
      <c r="Q6" s="628"/>
      <c r="R6" s="628"/>
      <c r="S6" s="632" t="s">
        <v>34</v>
      </c>
      <c r="T6" s="627" t="s">
        <v>147</v>
      </c>
      <c r="U6" s="628"/>
      <c r="V6" s="628"/>
      <c r="W6" s="628"/>
      <c r="X6" s="628"/>
      <c r="Y6" s="645" t="s">
        <v>33</v>
      </c>
    </row>
    <row r="7" spans="1:25" s="168" customFormat="1" ht="26.25" customHeight="1">
      <c r="A7" s="656"/>
      <c r="B7" s="650" t="s">
        <v>22</v>
      </c>
      <c r="C7" s="649"/>
      <c r="D7" s="648" t="s">
        <v>21</v>
      </c>
      <c r="E7" s="649"/>
      <c r="F7" s="640" t="s">
        <v>17</v>
      </c>
      <c r="G7" s="633"/>
      <c r="H7" s="650" t="s">
        <v>22</v>
      </c>
      <c r="I7" s="649"/>
      <c r="J7" s="648" t="s">
        <v>21</v>
      </c>
      <c r="K7" s="649"/>
      <c r="L7" s="640" t="s">
        <v>17</v>
      </c>
      <c r="M7" s="630"/>
      <c r="N7" s="650" t="s">
        <v>22</v>
      </c>
      <c r="O7" s="649"/>
      <c r="P7" s="648" t="s">
        <v>21</v>
      </c>
      <c r="Q7" s="649"/>
      <c r="R7" s="640" t="s">
        <v>17</v>
      </c>
      <c r="S7" s="633"/>
      <c r="T7" s="650" t="s">
        <v>22</v>
      </c>
      <c r="U7" s="649"/>
      <c r="V7" s="648" t="s">
        <v>21</v>
      </c>
      <c r="W7" s="649"/>
      <c r="X7" s="640" t="s">
        <v>17</v>
      </c>
      <c r="Y7" s="646"/>
    </row>
    <row r="8" spans="1:25" s="266" customFormat="1" ht="15" thickBot="1">
      <c r="A8" s="657"/>
      <c r="B8" s="269" t="s">
        <v>19</v>
      </c>
      <c r="C8" s="267" t="s">
        <v>18</v>
      </c>
      <c r="D8" s="268" t="s">
        <v>19</v>
      </c>
      <c r="E8" s="267" t="s">
        <v>18</v>
      </c>
      <c r="F8" s="641"/>
      <c r="G8" s="634"/>
      <c r="H8" s="269" t="s">
        <v>19</v>
      </c>
      <c r="I8" s="267" t="s">
        <v>18</v>
      </c>
      <c r="J8" s="268" t="s">
        <v>19</v>
      </c>
      <c r="K8" s="267" t="s">
        <v>18</v>
      </c>
      <c r="L8" s="641"/>
      <c r="M8" s="631"/>
      <c r="N8" s="269" t="s">
        <v>19</v>
      </c>
      <c r="O8" s="267" t="s">
        <v>18</v>
      </c>
      <c r="P8" s="268" t="s">
        <v>19</v>
      </c>
      <c r="Q8" s="267" t="s">
        <v>18</v>
      </c>
      <c r="R8" s="641"/>
      <c r="S8" s="634"/>
      <c r="T8" s="269" t="s">
        <v>19</v>
      </c>
      <c r="U8" s="267" t="s">
        <v>18</v>
      </c>
      <c r="V8" s="268" t="s">
        <v>19</v>
      </c>
      <c r="W8" s="267" t="s">
        <v>18</v>
      </c>
      <c r="X8" s="641"/>
      <c r="Y8" s="647"/>
    </row>
    <row r="9" spans="1:25" s="157" customFormat="1" ht="18" customHeight="1" thickBot="1" thickTop="1">
      <c r="A9" s="309" t="s">
        <v>24</v>
      </c>
      <c r="B9" s="438">
        <f>B10+B24+B36+B45+B55+B65</f>
        <v>426806</v>
      </c>
      <c r="C9" s="439">
        <f>C10+C24+C36+C45+C55+C65</f>
        <v>426759</v>
      </c>
      <c r="D9" s="440">
        <f>D10+D24+D36+D45+D55+D65</f>
        <v>4765</v>
      </c>
      <c r="E9" s="439">
        <f>E10+E24+E36+E45+E55+E65</f>
        <v>4960</v>
      </c>
      <c r="F9" s="440">
        <f aca="true" t="shared" si="0" ref="F9:F38">SUM(B9:E9)</f>
        <v>863290</v>
      </c>
      <c r="G9" s="441">
        <f aca="true" t="shared" si="1" ref="G9:G38">F9/$F$9</f>
        <v>1</v>
      </c>
      <c r="H9" s="438">
        <f>H10+H24+H36+H45+H55+H65</f>
        <v>385032</v>
      </c>
      <c r="I9" s="439">
        <f>I10+I24+I36+I45+I55+I65</f>
        <v>376028</v>
      </c>
      <c r="J9" s="440">
        <f>J10+J24+J36+J45+J55+J65</f>
        <v>6241</v>
      </c>
      <c r="K9" s="439">
        <f>K10+K24+K36+K45+K55+K65</f>
        <v>6760</v>
      </c>
      <c r="L9" s="440">
        <f aca="true" t="shared" si="2" ref="L9:L38">SUM(H9:K9)</f>
        <v>774061</v>
      </c>
      <c r="M9" s="442">
        <f aca="true" t="shared" si="3" ref="M9:M38">IF(ISERROR(F9/L9-1),"         /0",(F9/L9-1))</f>
        <v>0.11527386084559232</v>
      </c>
      <c r="N9" s="438">
        <f>N10+N24+N36+N45+N55+N65</f>
        <v>426806</v>
      </c>
      <c r="O9" s="439">
        <f>O10+O24+O36+O45+O55+O65</f>
        <v>426759</v>
      </c>
      <c r="P9" s="440">
        <f>P10+P24+P36+P45+P55+P65</f>
        <v>4765</v>
      </c>
      <c r="Q9" s="439">
        <f>Q10+Q24+Q36+Q45+Q55+Q65</f>
        <v>4960</v>
      </c>
      <c r="R9" s="440">
        <f aca="true" t="shared" si="4" ref="R9:R38">SUM(N9:Q9)</f>
        <v>863290</v>
      </c>
      <c r="S9" s="441">
        <f aca="true" t="shared" si="5" ref="S9:S38">R9/$R$9</f>
        <v>1</v>
      </c>
      <c r="T9" s="438">
        <f>T10+T24+T36+T45+T55+T65</f>
        <v>385032</v>
      </c>
      <c r="U9" s="439">
        <f>U10+U24+U36+U45+U55+U65</f>
        <v>376028</v>
      </c>
      <c r="V9" s="440">
        <f>V10+V24+V36+V45+V55+V65</f>
        <v>6241</v>
      </c>
      <c r="W9" s="439">
        <f>W10+W24+W36+W45+W55+W65</f>
        <v>6760</v>
      </c>
      <c r="X9" s="440">
        <f aca="true" t="shared" si="6" ref="X9:X38">SUM(T9:W9)</f>
        <v>774061</v>
      </c>
      <c r="Y9" s="442">
        <f>IF(ISERROR(R9/X9-1),"         /0",(R9/X9-1))</f>
        <v>0.11527386084559232</v>
      </c>
    </row>
    <row r="10" spans="1:25" s="283" customFormat="1" ht="19.5" customHeight="1">
      <c r="A10" s="292" t="s">
        <v>61</v>
      </c>
      <c r="B10" s="289">
        <f>SUM(B11:B23)</f>
        <v>136607</v>
      </c>
      <c r="C10" s="288">
        <f>SUM(C11:C23)</f>
        <v>140902</v>
      </c>
      <c r="D10" s="287">
        <f>SUM(D11:D23)</f>
        <v>119</v>
      </c>
      <c r="E10" s="288">
        <f>SUM(E11:E23)</f>
        <v>245</v>
      </c>
      <c r="F10" s="287">
        <f t="shared" si="0"/>
        <v>277873</v>
      </c>
      <c r="G10" s="290">
        <f t="shared" si="1"/>
        <v>0.321876773737678</v>
      </c>
      <c r="H10" s="289">
        <f>SUM(H11:H23)</f>
        <v>119973</v>
      </c>
      <c r="I10" s="288">
        <f>SUM(I11:I23)</f>
        <v>119371</v>
      </c>
      <c r="J10" s="287">
        <f>SUM(J11:J23)</f>
        <v>202</v>
      </c>
      <c r="K10" s="288">
        <f>SUM(K11:K23)</f>
        <v>140</v>
      </c>
      <c r="L10" s="287">
        <f t="shared" si="2"/>
        <v>239686</v>
      </c>
      <c r="M10" s="291">
        <f t="shared" si="3"/>
        <v>0.1593209449029147</v>
      </c>
      <c r="N10" s="289">
        <f>SUM(N11:N23)</f>
        <v>136607</v>
      </c>
      <c r="O10" s="288">
        <f>SUM(O11:O23)</f>
        <v>140902</v>
      </c>
      <c r="P10" s="287">
        <f>SUM(P11:P23)</f>
        <v>119</v>
      </c>
      <c r="Q10" s="288">
        <f>SUM(Q11:Q23)</f>
        <v>245</v>
      </c>
      <c r="R10" s="287">
        <f t="shared" si="4"/>
        <v>277873</v>
      </c>
      <c r="S10" s="290">
        <f t="shared" si="5"/>
        <v>0.321876773737678</v>
      </c>
      <c r="T10" s="289">
        <f>SUM(T11:T23)</f>
        <v>119973</v>
      </c>
      <c r="U10" s="288">
        <f>SUM(U11:U23)</f>
        <v>119371</v>
      </c>
      <c r="V10" s="287">
        <f>SUM(V11:V23)</f>
        <v>202</v>
      </c>
      <c r="W10" s="288">
        <f>SUM(W11:W23)</f>
        <v>140</v>
      </c>
      <c r="X10" s="287">
        <f t="shared" si="6"/>
        <v>239686</v>
      </c>
      <c r="Y10" s="284">
        <f aca="true" t="shared" si="7" ref="Y10:Y38">IF(ISERROR(R10/X10-1),"         /0",IF(R10/X10&gt;5,"  *  ",(R10/X10-1)))</f>
        <v>0.1593209449029147</v>
      </c>
    </row>
    <row r="11" spans="1:25" ht="19.5" customHeight="1">
      <c r="A11" s="235" t="s">
        <v>158</v>
      </c>
      <c r="B11" s="233">
        <v>45905</v>
      </c>
      <c r="C11" s="230">
        <v>46037</v>
      </c>
      <c r="D11" s="229">
        <v>116</v>
      </c>
      <c r="E11" s="230">
        <v>243</v>
      </c>
      <c r="F11" s="229">
        <f t="shared" si="0"/>
        <v>92301</v>
      </c>
      <c r="G11" s="232">
        <f t="shared" si="1"/>
        <v>0.10691772173892898</v>
      </c>
      <c r="H11" s="233">
        <v>45722</v>
      </c>
      <c r="I11" s="230">
        <v>45477</v>
      </c>
      <c r="J11" s="229">
        <v>199</v>
      </c>
      <c r="K11" s="230">
        <v>136</v>
      </c>
      <c r="L11" s="229">
        <f t="shared" si="2"/>
        <v>91534</v>
      </c>
      <c r="M11" s="234">
        <f t="shared" si="3"/>
        <v>0.008379400004369986</v>
      </c>
      <c r="N11" s="233">
        <v>45905</v>
      </c>
      <c r="O11" s="230">
        <v>46037</v>
      </c>
      <c r="P11" s="229">
        <v>116</v>
      </c>
      <c r="Q11" s="230">
        <v>243</v>
      </c>
      <c r="R11" s="229">
        <f t="shared" si="4"/>
        <v>92301</v>
      </c>
      <c r="S11" s="232">
        <f t="shared" si="5"/>
        <v>0.10691772173892898</v>
      </c>
      <c r="T11" s="233">
        <v>45722</v>
      </c>
      <c r="U11" s="230">
        <v>45477</v>
      </c>
      <c r="V11" s="229">
        <v>199</v>
      </c>
      <c r="W11" s="230">
        <v>136</v>
      </c>
      <c r="X11" s="229">
        <f t="shared" si="6"/>
        <v>91534</v>
      </c>
      <c r="Y11" s="228">
        <f t="shared" si="7"/>
        <v>0.008379400004369986</v>
      </c>
    </row>
    <row r="12" spans="1:25" ht="19.5" customHeight="1">
      <c r="A12" s="235" t="s">
        <v>176</v>
      </c>
      <c r="B12" s="233">
        <v>25182</v>
      </c>
      <c r="C12" s="230">
        <v>26711</v>
      </c>
      <c r="D12" s="229">
        <v>0</v>
      </c>
      <c r="E12" s="230">
        <v>0</v>
      </c>
      <c r="F12" s="229">
        <f t="shared" si="0"/>
        <v>51893</v>
      </c>
      <c r="G12" s="232">
        <f t="shared" si="1"/>
        <v>0.06011073914906926</v>
      </c>
      <c r="H12" s="233">
        <v>21926</v>
      </c>
      <c r="I12" s="230">
        <v>22311</v>
      </c>
      <c r="J12" s="229"/>
      <c r="K12" s="230"/>
      <c r="L12" s="229">
        <f t="shared" si="2"/>
        <v>44237</v>
      </c>
      <c r="M12" s="234">
        <f t="shared" si="3"/>
        <v>0.17306779392815974</v>
      </c>
      <c r="N12" s="233">
        <v>25182</v>
      </c>
      <c r="O12" s="230">
        <v>26711</v>
      </c>
      <c r="P12" s="229"/>
      <c r="Q12" s="230"/>
      <c r="R12" s="229">
        <f t="shared" si="4"/>
        <v>51893</v>
      </c>
      <c r="S12" s="232">
        <f t="shared" si="5"/>
        <v>0.06011073914906926</v>
      </c>
      <c r="T12" s="233">
        <v>21926</v>
      </c>
      <c r="U12" s="230">
        <v>22311</v>
      </c>
      <c r="V12" s="229"/>
      <c r="W12" s="230"/>
      <c r="X12" s="229">
        <f t="shared" si="6"/>
        <v>44237</v>
      </c>
      <c r="Y12" s="228">
        <f t="shared" si="7"/>
        <v>0.17306779392815974</v>
      </c>
    </row>
    <row r="13" spans="1:25" ht="19.5" customHeight="1">
      <c r="A13" s="235" t="s">
        <v>178</v>
      </c>
      <c r="B13" s="233">
        <v>18650</v>
      </c>
      <c r="C13" s="230">
        <v>19077</v>
      </c>
      <c r="D13" s="229">
        <v>0</v>
      </c>
      <c r="E13" s="230">
        <v>0</v>
      </c>
      <c r="F13" s="229">
        <f>SUM(B13:E13)</f>
        <v>37727</v>
      </c>
      <c r="G13" s="232">
        <f>F13/$F$9</f>
        <v>0.043701421306860964</v>
      </c>
      <c r="H13" s="233">
        <v>10222</v>
      </c>
      <c r="I13" s="230">
        <v>10275</v>
      </c>
      <c r="J13" s="229"/>
      <c r="K13" s="230"/>
      <c r="L13" s="229">
        <f>SUM(H13:K13)</f>
        <v>20497</v>
      </c>
      <c r="M13" s="234">
        <f>IF(ISERROR(F13/L13-1),"         /0",(F13/L13-1))</f>
        <v>0.8406108210957701</v>
      </c>
      <c r="N13" s="233">
        <v>18650</v>
      </c>
      <c r="O13" s="230">
        <v>19077</v>
      </c>
      <c r="P13" s="229"/>
      <c r="Q13" s="230"/>
      <c r="R13" s="229">
        <f>SUM(N13:Q13)</f>
        <v>37727</v>
      </c>
      <c r="S13" s="232">
        <f>R13/$R$9</f>
        <v>0.043701421306860964</v>
      </c>
      <c r="T13" s="233">
        <v>10222</v>
      </c>
      <c r="U13" s="230">
        <v>10275</v>
      </c>
      <c r="V13" s="229"/>
      <c r="W13" s="230"/>
      <c r="X13" s="229">
        <f>SUM(T13:W13)</f>
        <v>20497</v>
      </c>
      <c r="Y13" s="228">
        <f>IF(ISERROR(R13/X13-1),"         /0",IF(R13/X13&gt;5,"  *  ",(R13/X13-1)))</f>
        <v>0.8406108210957701</v>
      </c>
    </row>
    <row r="14" spans="1:25" ht="19.5" customHeight="1">
      <c r="A14" s="235" t="s">
        <v>180</v>
      </c>
      <c r="B14" s="233">
        <v>13706</v>
      </c>
      <c r="C14" s="230">
        <v>14111</v>
      </c>
      <c r="D14" s="229">
        <v>0</v>
      </c>
      <c r="E14" s="230">
        <v>0</v>
      </c>
      <c r="F14" s="229">
        <f t="shared" si="0"/>
        <v>27817</v>
      </c>
      <c r="G14" s="232">
        <f t="shared" si="1"/>
        <v>0.032222080644974456</v>
      </c>
      <c r="H14" s="233">
        <v>13095</v>
      </c>
      <c r="I14" s="230">
        <v>12959</v>
      </c>
      <c r="J14" s="229"/>
      <c r="K14" s="230"/>
      <c r="L14" s="229">
        <f t="shared" si="2"/>
        <v>26054</v>
      </c>
      <c r="M14" s="234">
        <f t="shared" si="3"/>
        <v>0.06766715283641678</v>
      </c>
      <c r="N14" s="233">
        <v>13706</v>
      </c>
      <c r="O14" s="230">
        <v>14111</v>
      </c>
      <c r="P14" s="229"/>
      <c r="Q14" s="230"/>
      <c r="R14" s="229">
        <f t="shared" si="4"/>
        <v>27817</v>
      </c>
      <c r="S14" s="232">
        <f t="shared" si="5"/>
        <v>0.032222080644974456</v>
      </c>
      <c r="T14" s="233">
        <v>13095</v>
      </c>
      <c r="U14" s="230">
        <v>12959</v>
      </c>
      <c r="V14" s="229"/>
      <c r="W14" s="230"/>
      <c r="X14" s="229">
        <f t="shared" si="6"/>
        <v>26054</v>
      </c>
      <c r="Y14" s="228">
        <f t="shared" si="7"/>
        <v>0.06766715283641678</v>
      </c>
    </row>
    <row r="15" spans="1:25" ht="19.5" customHeight="1">
      <c r="A15" s="235" t="s">
        <v>182</v>
      </c>
      <c r="B15" s="233">
        <v>10049</v>
      </c>
      <c r="C15" s="230">
        <v>11257</v>
      </c>
      <c r="D15" s="229">
        <v>0</v>
      </c>
      <c r="E15" s="230">
        <v>0</v>
      </c>
      <c r="F15" s="229">
        <f>SUM(B15:E15)</f>
        <v>21306</v>
      </c>
      <c r="G15" s="232">
        <f>F15/$F$9</f>
        <v>0.02468000324340604</v>
      </c>
      <c r="H15" s="233">
        <v>10226</v>
      </c>
      <c r="I15" s="230">
        <v>10645</v>
      </c>
      <c r="J15" s="229"/>
      <c r="K15" s="230"/>
      <c r="L15" s="229">
        <f>SUM(H15:K15)</f>
        <v>20871</v>
      </c>
      <c r="M15" s="234">
        <f>IF(ISERROR(F15/L15-1),"         /0",(F15/L15-1))</f>
        <v>0.020842317090699947</v>
      </c>
      <c r="N15" s="233">
        <v>10049</v>
      </c>
      <c r="O15" s="230">
        <v>11257</v>
      </c>
      <c r="P15" s="229"/>
      <c r="Q15" s="230"/>
      <c r="R15" s="229">
        <f>SUM(N15:Q15)</f>
        <v>21306</v>
      </c>
      <c r="S15" s="232">
        <f>R15/$R$9</f>
        <v>0.02468000324340604</v>
      </c>
      <c r="T15" s="233">
        <v>10226</v>
      </c>
      <c r="U15" s="230">
        <v>10645</v>
      </c>
      <c r="V15" s="229"/>
      <c r="W15" s="230"/>
      <c r="X15" s="229">
        <f>SUM(T15:W15)</f>
        <v>20871</v>
      </c>
      <c r="Y15" s="228">
        <f>IF(ISERROR(R15/X15-1),"         /0",IF(R15/X15&gt;5,"  *  ",(R15/X15-1)))</f>
        <v>0.020842317090699947</v>
      </c>
    </row>
    <row r="16" spans="1:25" ht="19.5" customHeight="1">
      <c r="A16" s="235" t="s">
        <v>190</v>
      </c>
      <c r="B16" s="233">
        <v>5811</v>
      </c>
      <c r="C16" s="230">
        <v>6785</v>
      </c>
      <c r="D16" s="229">
        <v>0</v>
      </c>
      <c r="E16" s="230">
        <v>0</v>
      </c>
      <c r="F16" s="229">
        <f>SUM(B16:E16)</f>
        <v>12596</v>
      </c>
      <c r="G16" s="232">
        <f>F16/$F$9</f>
        <v>0.014590693741384702</v>
      </c>
      <c r="H16" s="233">
        <v>5893</v>
      </c>
      <c r="I16" s="230">
        <v>6226</v>
      </c>
      <c r="J16" s="229"/>
      <c r="K16" s="230"/>
      <c r="L16" s="229">
        <f>SUM(H16:K16)</f>
        <v>12119</v>
      </c>
      <c r="M16" s="234">
        <f>IF(ISERROR(F16/L16-1),"         /0",(F16/L16-1))</f>
        <v>0.03935968314217342</v>
      </c>
      <c r="N16" s="233">
        <v>5811</v>
      </c>
      <c r="O16" s="230">
        <v>6785</v>
      </c>
      <c r="P16" s="229"/>
      <c r="Q16" s="230"/>
      <c r="R16" s="229">
        <f>SUM(N16:Q16)</f>
        <v>12596</v>
      </c>
      <c r="S16" s="232">
        <f>R16/$R$9</f>
        <v>0.014590693741384702</v>
      </c>
      <c r="T16" s="233">
        <v>5893</v>
      </c>
      <c r="U16" s="230">
        <v>6226</v>
      </c>
      <c r="V16" s="229"/>
      <c r="W16" s="230"/>
      <c r="X16" s="229">
        <f>SUM(T16:W16)</f>
        <v>12119</v>
      </c>
      <c r="Y16" s="228">
        <f>IF(ISERROR(R16/X16-1),"         /0",IF(R16/X16&gt;5,"  *  ",(R16/X16-1)))</f>
        <v>0.03935968314217342</v>
      </c>
    </row>
    <row r="17" spans="1:25" ht="19.5" customHeight="1">
      <c r="A17" s="235" t="s">
        <v>181</v>
      </c>
      <c r="B17" s="233">
        <v>5641</v>
      </c>
      <c r="C17" s="230">
        <v>6045</v>
      </c>
      <c r="D17" s="229">
        <v>0</v>
      </c>
      <c r="E17" s="230">
        <v>0</v>
      </c>
      <c r="F17" s="229">
        <f>SUM(B17:E17)</f>
        <v>11686</v>
      </c>
      <c r="G17" s="232">
        <f>F17/$F$9</f>
        <v>0.013536586778486952</v>
      </c>
      <c r="H17" s="233">
        <v>2102</v>
      </c>
      <c r="I17" s="230">
        <v>2891</v>
      </c>
      <c r="J17" s="229"/>
      <c r="K17" s="230"/>
      <c r="L17" s="229">
        <f>SUM(H17:K17)</f>
        <v>4993</v>
      </c>
      <c r="M17" s="234">
        <f>IF(ISERROR(F17/L17-1),"         /0",(F17/L17-1))</f>
        <v>1.340476667334268</v>
      </c>
      <c r="N17" s="233">
        <v>5641</v>
      </c>
      <c r="O17" s="230">
        <v>6045</v>
      </c>
      <c r="P17" s="229"/>
      <c r="Q17" s="230"/>
      <c r="R17" s="229">
        <f>SUM(N17:Q17)</f>
        <v>11686</v>
      </c>
      <c r="S17" s="232">
        <f>R17/$R$9</f>
        <v>0.013536586778486952</v>
      </c>
      <c r="T17" s="233">
        <v>2102</v>
      </c>
      <c r="U17" s="230">
        <v>2891</v>
      </c>
      <c r="V17" s="229"/>
      <c r="W17" s="230"/>
      <c r="X17" s="229">
        <f>SUM(T17:W17)</f>
        <v>4993</v>
      </c>
      <c r="Y17" s="228">
        <f>IF(ISERROR(R17/X17-1),"         /0",IF(R17/X17&gt;5,"  *  ",(R17/X17-1)))</f>
        <v>1.340476667334268</v>
      </c>
    </row>
    <row r="18" spans="1:25" ht="19.5" customHeight="1">
      <c r="A18" s="235" t="s">
        <v>159</v>
      </c>
      <c r="B18" s="233">
        <v>5584</v>
      </c>
      <c r="C18" s="230">
        <v>5723</v>
      </c>
      <c r="D18" s="229">
        <v>0</v>
      </c>
      <c r="E18" s="230">
        <v>0</v>
      </c>
      <c r="F18" s="229">
        <f>SUM(B18:E18)</f>
        <v>11307</v>
      </c>
      <c r="G18" s="232">
        <f>F18/$F$9</f>
        <v>0.013097568603829535</v>
      </c>
      <c r="H18" s="233">
        <v>4014</v>
      </c>
      <c r="I18" s="230">
        <v>3887</v>
      </c>
      <c r="J18" s="229"/>
      <c r="K18" s="230"/>
      <c r="L18" s="229">
        <f>SUM(H18:K18)</f>
        <v>7901</v>
      </c>
      <c r="M18" s="234">
        <f>IF(ISERROR(F18/L18-1),"         /0",(F18/L18-1))</f>
        <v>0.43108467282622454</v>
      </c>
      <c r="N18" s="233">
        <v>5584</v>
      </c>
      <c r="O18" s="230">
        <v>5723</v>
      </c>
      <c r="P18" s="229"/>
      <c r="Q18" s="230"/>
      <c r="R18" s="229">
        <f>SUM(N18:Q18)</f>
        <v>11307</v>
      </c>
      <c r="S18" s="232">
        <f>R18/$R$9</f>
        <v>0.013097568603829535</v>
      </c>
      <c r="T18" s="233">
        <v>4014</v>
      </c>
      <c r="U18" s="230">
        <v>3887</v>
      </c>
      <c r="V18" s="229"/>
      <c r="W18" s="230"/>
      <c r="X18" s="229">
        <f>SUM(T18:W18)</f>
        <v>7901</v>
      </c>
      <c r="Y18" s="228">
        <f>IF(ISERROR(R18/X18-1),"         /0",IF(R18/X18&gt;5,"  *  ",(R18/X18-1)))</f>
        <v>0.43108467282622454</v>
      </c>
    </row>
    <row r="19" spans="1:25" ht="19.5" customHeight="1">
      <c r="A19" s="235" t="s">
        <v>194</v>
      </c>
      <c r="B19" s="233">
        <v>3638</v>
      </c>
      <c r="C19" s="230">
        <v>3050</v>
      </c>
      <c r="D19" s="229">
        <v>0</v>
      </c>
      <c r="E19" s="230">
        <v>0</v>
      </c>
      <c r="F19" s="229">
        <f t="shared" si="0"/>
        <v>6688</v>
      </c>
      <c r="G19" s="232">
        <f t="shared" si="1"/>
        <v>0.007747106997648531</v>
      </c>
      <c r="H19" s="233">
        <v>3952</v>
      </c>
      <c r="I19" s="230">
        <v>2749</v>
      </c>
      <c r="J19" s="229"/>
      <c r="K19" s="230"/>
      <c r="L19" s="229">
        <f t="shared" si="2"/>
        <v>6701</v>
      </c>
      <c r="M19" s="234">
        <f t="shared" si="3"/>
        <v>-0.001940008953887462</v>
      </c>
      <c r="N19" s="233">
        <v>3638</v>
      </c>
      <c r="O19" s="230">
        <v>3050</v>
      </c>
      <c r="P19" s="229"/>
      <c r="Q19" s="230"/>
      <c r="R19" s="229">
        <f t="shared" si="4"/>
        <v>6688</v>
      </c>
      <c r="S19" s="232">
        <f t="shared" si="5"/>
        <v>0.007747106997648531</v>
      </c>
      <c r="T19" s="233">
        <v>3952</v>
      </c>
      <c r="U19" s="230">
        <v>2749</v>
      </c>
      <c r="V19" s="229"/>
      <c r="W19" s="230"/>
      <c r="X19" s="229">
        <f t="shared" si="6"/>
        <v>6701</v>
      </c>
      <c r="Y19" s="228">
        <f t="shared" si="7"/>
        <v>-0.001940008953887462</v>
      </c>
    </row>
    <row r="20" spans="1:25" ht="19.5" customHeight="1">
      <c r="A20" s="235" t="s">
        <v>186</v>
      </c>
      <c r="B20" s="233">
        <v>1014</v>
      </c>
      <c r="C20" s="230">
        <v>1757</v>
      </c>
      <c r="D20" s="229">
        <v>0</v>
      </c>
      <c r="E20" s="230">
        <v>0</v>
      </c>
      <c r="F20" s="229">
        <f>SUM(B20:E20)</f>
        <v>2771</v>
      </c>
      <c r="G20" s="232">
        <f>F20/$F$9</f>
        <v>0.0032098136199886483</v>
      </c>
      <c r="H20" s="233">
        <v>1379</v>
      </c>
      <c r="I20" s="230">
        <v>984</v>
      </c>
      <c r="J20" s="229"/>
      <c r="K20" s="230"/>
      <c r="L20" s="229">
        <f>SUM(H20:K20)</f>
        <v>2363</v>
      </c>
      <c r="M20" s="234">
        <f>IF(ISERROR(F20/L20-1),"         /0",(F20/L20-1))</f>
        <v>0.17266187050359716</v>
      </c>
      <c r="N20" s="233">
        <v>1014</v>
      </c>
      <c r="O20" s="230">
        <v>1757</v>
      </c>
      <c r="P20" s="229"/>
      <c r="Q20" s="230"/>
      <c r="R20" s="229">
        <f>SUM(N20:Q20)</f>
        <v>2771</v>
      </c>
      <c r="S20" s="232">
        <f>R20/$R$9</f>
        <v>0.0032098136199886483</v>
      </c>
      <c r="T20" s="233">
        <v>1379</v>
      </c>
      <c r="U20" s="230">
        <v>984</v>
      </c>
      <c r="V20" s="229"/>
      <c r="W20" s="230"/>
      <c r="X20" s="229">
        <f>SUM(T20:W20)</f>
        <v>2363</v>
      </c>
      <c r="Y20" s="228">
        <f>IF(ISERROR(R20/X20-1),"         /0",IF(R20/X20&gt;5,"  *  ",(R20/X20-1)))</f>
        <v>0.17266187050359716</v>
      </c>
    </row>
    <row r="21" spans="1:25" ht="19.5" customHeight="1">
      <c r="A21" s="235" t="s">
        <v>189</v>
      </c>
      <c r="B21" s="233">
        <v>1050</v>
      </c>
      <c r="C21" s="230">
        <v>0</v>
      </c>
      <c r="D21" s="229">
        <v>0</v>
      </c>
      <c r="E21" s="230">
        <v>0</v>
      </c>
      <c r="F21" s="229">
        <f t="shared" si="0"/>
        <v>1050</v>
      </c>
      <c r="G21" s="232">
        <f t="shared" si="1"/>
        <v>0.001216277264882021</v>
      </c>
      <c r="H21" s="233">
        <v>446</v>
      </c>
      <c r="I21" s="230"/>
      <c r="J21" s="229"/>
      <c r="K21" s="230"/>
      <c r="L21" s="229">
        <f t="shared" si="2"/>
        <v>446</v>
      </c>
      <c r="M21" s="234">
        <f t="shared" si="3"/>
        <v>1.3542600896860986</v>
      </c>
      <c r="N21" s="233">
        <v>1050</v>
      </c>
      <c r="O21" s="230"/>
      <c r="P21" s="229"/>
      <c r="Q21" s="230"/>
      <c r="R21" s="229">
        <f t="shared" si="4"/>
        <v>1050</v>
      </c>
      <c r="S21" s="232">
        <f t="shared" si="5"/>
        <v>0.001216277264882021</v>
      </c>
      <c r="T21" s="233">
        <v>446</v>
      </c>
      <c r="U21" s="230"/>
      <c r="V21" s="229"/>
      <c r="W21" s="230"/>
      <c r="X21" s="229">
        <f t="shared" si="6"/>
        <v>446</v>
      </c>
      <c r="Y21" s="228">
        <f t="shared" si="7"/>
        <v>1.3542600896860986</v>
      </c>
    </row>
    <row r="22" spans="1:25" ht="19.5" customHeight="1">
      <c r="A22" s="235" t="s">
        <v>185</v>
      </c>
      <c r="B22" s="233">
        <v>372</v>
      </c>
      <c r="C22" s="230">
        <v>348</v>
      </c>
      <c r="D22" s="229">
        <v>0</v>
      </c>
      <c r="E22" s="230">
        <v>0</v>
      </c>
      <c r="F22" s="229">
        <f t="shared" si="0"/>
        <v>720</v>
      </c>
      <c r="G22" s="232">
        <f t="shared" si="1"/>
        <v>0.0008340186959191002</v>
      </c>
      <c r="H22" s="233">
        <v>991</v>
      </c>
      <c r="I22" s="230">
        <v>957</v>
      </c>
      <c r="J22" s="229"/>
      <c r="K22" s="230"/>
      <c r="L22" s="229">
        <f t="shared" si="2"/>
        <v>1948</v>
      </c>
      <c r="M22" s="234">
        <f t="shared" si="3"/>
        <v>-0.6303901437371664</v>
      </c>
      <c r="N22" s="233">
        <v>372</v>
      </c>
      <c r="O22" s="230">
        <v>348</v>
      </c>
      <c r="P22" s="229"/>
      <c r="Q22" s="230"/>
      <c r="R22" s="229">
        <f t="shared" si="4"/>
        <v>720</v>
      </c>
      <c r="S22" s="232">
        <f t="shared" si="5"/>
        <v>0.0008340186959191002</v>
      </c>
      <c r="T22" s="233">
        <v>991</v>
      </c>
      <c r="U22" s="230">
        <v>957</v>
      </c>
      <c r="V22" s="229"/>
      <c r="W22" s="230"/>
      <c r="X22" s="229">
        <f t="shared" si="6"/>
        <v>1948</v>
      </c>
      <c r="Y22" s="228">
        <f t="shared" si="7"/>
        <v>-0.6303901437371664</v>
      </c>
    </row>
    <row r="23" spans="1:25" ht="19.5" customHeight="1" thickBot="1">
      <c r="A23" s="235" t="s">
        <v>168</v>
      </c>
      <c r="B23" s="233">
        <v>5</v>
      </c>
      <c r="C23" s="230">
        <v>1</v>
      </c>
      <c r="D23" s="229">
        <v>3</v>
      </c>
      <c r="E23" s="230">
        <v>2</v>
      </c>
      <c r="F23" s="229">
        <f t="shared" si="0"/>
        <v>11</v>
      </c>
      <c r="G23" s="232">
        <f t="shared" si="1"/>
        <v>1.2741952298764031E-05</v>
      </c>
      <c r="H23" s="233">
        <v>5</v>
      </c>
      <c r="I23" s="230">
        <v>10</v>
      </c>
      <c r="J23" s="229">
        <v>3</v>
      </c>
      <c r="K23" s="230">
        <v>4</v>
      </c>
      <c r="L23" s="229">
        <f t="shared" si="2"/>
        <v>22</v>
      </c>
      <c r="M23" s="234">
        <f t="shared" si="3"/>
        <v>-0.5</v>
      </c>
      <c r="N23" s="233">
        <v>5</v>
      </c>
      <c r="O23" s="230">
        <v>1</v>
      </c>
      <c r="P23" s="229">
        <v>3</v>
      </c>
      <c r="Q23" s="230">
        <v>2</v>
      </c>
      <c r="R23" s="229">
        <f t="shared" si="4"/>
        <v>11</v>
      </c>
      <c r="S23" s="232">
        <f t="shared" si="5"/>
        <v>1.2741952298764031E-05</v>
      </c>
      <c r="T23" s="233">
        <v>5</v>
      </c>
      <c r="U23" s="230">
        <v>10</v>
      </c>
      <c r="V23" s="229">
        <v>3</v>
      </c>
      <c r="W23" s="230">
        <v>4</v>
      </c>
      <c r="X23" s="229">
        <f t="shared" si="6"/>
        <v>22</v>
      </c>
      <c r="Y23" s="228">
        <f t="shared" si="7"/>
        <v>-0.5</v>
      </c>
    </row>
    <row r="24" spans="1:25" s="283" customFormat="1" ht="19.5" customHeight="1">
      <c r="A24" s="292" t="s">
        <v>60</v>
      </c>
      <c r="B24" s="289">
        <f>SUM(B25:B35)</f>
        <v>109178</v>
      </c>
      <c r="C24" s="288">
        <f>SUM(C25:C35)</f>
        <v>118254</v>
      </c>
      <c r="D24" s="287">
        <f>SUM(D25:D35)</f>
        <v>46</v>
      </c>
      <c r="E24" s="288">
        <f>SUM(E25:E35)</f>
        <v>7</v>
      </c>
      <c r="F24" s="287">
        <f t="shared" si="0"/>
        <v>227485</v>
      </c>
      <c r="G24" s="290">
        <f t="shared" si="1"/>
        <v>0.26350936533493957</v>
      </c>
      <c r="H24" s="289">
        <f>SUM(H25:H35)</f>
        <v>105427</v>
      </c>
      <c r="I24" s="288">
        <f>SUM(I25:I35)</f>
        <v>109419</v>
      </c>
      <c r="J24" s="287">
        <f>SUM(J25:J35)</f>
        <v>160</v>
      </c>
      <c r="K24" s="288">
        <f>SUM(K25:K35)</f>
        <v>130</v>
      </c>
      <c r="L24" s="287">
        <f t="shared" si="2"/>
        <v>215136</v>
      </c>
      <c r="M24" s="291">
        <f t="shared" si="3"/>
        <v>0.05740089989587971</v>
      </c>
      <c r="N24" s="289">
        <f>SUM(N25:N35)</f>
        <v>109178</v>
      </c>
      <c r="O24" s="288">
        <f>SUM(O25:O35)</f>
        <v>118254</v>
      </c>
      <c r="P24" s="287">
        <f>SUM(P25:P35)</f>
        <v>46</v>
      </c>
      <c r="Q24" s="288">
        <f>SUM(Q25:Q35)</f>
        <v>7</v>
      </c>
      <c r="R24" s="287">
        <f t="shared" si="4"/>
        <v>227485</v>
      </c>
      <c r="S24" s="290">
        <f t="shared" si="5"/>
        <v>0.26350936533493957</v>
      </c>
      <c r="T24" s="289">
        <f>SUM(T25:T35)</f>
        <v>105427</v>
      </c>
      <c r="U24" s="288">
        <f>SUM(U25:U35)</f>
        <v>109419</v>
      </c>
      <c r="V24" s="287">
        <f>SUM(V25:V35)</f>
        <v>160</v>
      </c>
      <c r="W24" s="288">
        <f>SUM(W25:W35)</f>
        <v>130</v>
      </c>
      <c r="X24" s="287">
        <f t="shared" si="6"/>
        <v>215136</v>
      </c>
      <c r="Y24" s="284">
        <f t="shared" si="7"/>
        <v>0.05740089989587971</v>
      </c>
    </row>
    <row r="25" spans="1:25" ht="19.5" customHeight="1">
      <c r="A25" s="250" t="s">
        <v>158</v>
      </c>
      <c r="B25" s="247">
        <v>30770</v>
      </c>
      <c r="C25" s="245">
        <v>32971</v>
      </c>
      <c r="D25" s="246">
        <v>41</v>
      </c>
      <c r="E25" s="245">
        <v>0</v>
      </c>
      <c r="F25" s="246">
        <f t="shared" si="0"/>
        <v>63782</v>
      </c>
      <c r="G25" s="248">
        <f t="shared" si="1"/>
        <v>0.0738824728654334</v>
      </c>
      <c r="H25" s="247">
        <v>37284</v>
      </c>
      <c r="I25" s="245">
        <v>38136</v>
      </c>
      <c r="J25" s="246">
        <v>158</v>
      </c>
      <c r="K25" s="245">
        <v>128</v>
      </c>
      <c r="L25" s="246">
        <f t="shared" si="2"/>
        <v>75706</v>
      </c>
      <c r="M25" s="249">
        <f t="shared" si="3"/>
        <v>-0.15750402874276803</v>
      </c>
      <c r="N25" s="247">
        <v>30770</v>
      </c>
      <c r="O25" s="245">
        <v>32971</v>
      </c>
      <c r="P25" s="246">
        <v>41</v>
      </c>
      <c r="Q25" s="245">
        <v>0</v>
      </c>
      <c r="R25" s="246">
        <f t="shared" si="4"/>
        <v>63782</v>
      </c>
      <c r="S25" s="248">
        <f t="shared" si="5"/>
        <v>0.0738824728654334</v>
      </c>
      <c r="T25" s="247">
        <v>37284</v>
      </c>
      <c r="U25" s="245">
        <v>38136</v>
      </c>
      <c r="V25" s="246">
        <v>158</v>
      </c>
      <c r="W25" s="245">
        <v>128</v>
      </c>
      <c r="X25" s="246">
        <f t="shared" si="6"/>
        <v>75706</v>
      </c>
      <c r="Y25" s="244">
        <f t="shared" si="7"/>
        <v>-0.15750402874276803</v>
      </c>
    </row>
    <row r="26" spans="1:25" ht="19.5" customHeight="1">
      <c r="A26" s="250" t="s">
        <v>177</v>
      </c>
      <c r="B26" s="247">
        <v>22070</v>
      </c>
      <c r="C26" s="245">
        <v>23882</v>
      </c>
      <c r="D26" s="246">
        <v>0</v>
      </c>
      <c r="E26" s="245">
        <v>0</v>
      </c>
      <c r="F26" s="246">
        <f t="shared" si="0"/>
        <v>45952</v>
      </c>
      <c r="G26" s="248">
        <f t="shared" si="1"/>
        <v>0.05322892654843679</v>
      </c>
      <c r="H26" s="247">
        <v>20446</v>
      </c>
      <c r="I26" s="245">
        <v>22079</v>
      </c>
      <c r="J26" s="246"/>
      <c r="K26" s="245"/>
      <c r="L26" s="246">
        <f t="shared" si="2"/>
        <v>42525</v>
      </c>
      <c r="M26" s="249">
        <f t="shared" si="3"/>
        <v>0.08058788947677842</v>
      </c>
      <c r="N26" s="247">
        <v>22070</v>
      </c>
      <c r="O26" s="245">
        <v>23882</v>
      </c>
      <c r="P26" s="246"/>
      <c r="Q26" s="245"/>
      <c r="R26" s="246">
        <f t="shared" si="4"/>
        <v>45952</v>
      </c>
      <c r="S26" s="248">
        <f t="shared" si="5"/>
        <v>0.05322892654843679</v>
      </c>
      <c r="T26" s="247">
        <v>20446</v>
      </c>
      <c r="U26" s="245">
        <v>22079</v>
      </c>
      <c r="V26" s="246"/>
      <c r="W26" s="245"/>
      <c r="X26" s="246">
        <f t="shared" si="6"/>
        <v>42525</v>
      </c>
      <c r="Y26" s="244">
        <f t="shared" si="7"/>
        <v>0.08058788947677842</v>
      </c>
    </row>
    <row r="27" spans="1:25" ht="19.5" customHeight="1">
      <c r="A27" s="250" t="s">
        <v>179</v>
      </c>
      <c r="B27" s="247">
        <v>15531</v>
      </c>
      <c r="C27" s="245">
        <v>16918</v>
      </c>
      <c r="D27" s="246">
        <v>0</v>
      </c>
      <c r="E27" s="245">
        <v>0</v>
      </c>
      <c r="F27" s="246">
        <f t="shared" si="0"/>
        <v>32449</v>
      </c>
      <c r="G27" s="248">
        <f t="shared" si="1"/>
        <v>0.037587600922054</v>
      </c>
      <c r="H27" s="247">
        <v>11249</v>
      </c>
      <c r="I27" s="245">
        <v>11677</v>
      </c>
      <c r="J27" s="246"/>
      <c r="K27" s="245"/>
      <c r="L27" s="246">
        <f t="shared" si="2"/>
        <v>22926</v>
      </c>
      <c r="M27" s="249">
        <f t="shared" si="3"/>
        <v>0.4153799179970339</v>
      </c>
      <c r="N27" s="247">
        <v>15531</v>
      </c>
      <c r="O27" s="245">
        <v>16918</v>
      </c>
      <c r="P27" s="246"/>
      <c r="Q27" s="245"/>
      <c r="R27" s="246">
        <f t="shared" si="4"/>
        <v>32449</v>
      </c>
      <c r="S27" s="248">
        <f t="shared" si="5"/>
        <v>0.037587600922054</v>
      </c>
      <c r="T27" s="247">
        <v>11249</v>
      </c>
      <c r="U27" s="245">
        <v>11677</v>
      </c>
      <c r="V27" s="246"/>
      <c r="W27" s="245"/>
      <c r="X27" s="246">
        <f t="shared" si="6"/>
        <v>22926</v>
      </c>
      <c r="Y27" s="244">
        <f t="shared" si="7"/>
        <v>0.4153799179970339</v>
      </c>
    </row>
    <row r="28" spans="1:25" ht="19.5" customHeight="1">
      <c r="A28" s="250" t="s">
        <v>159</v>
      </c>
      <c r="B28" s="247">
        <v>12715</v>
      </c>
      <c r="C28" s="245">
        <v>12955</v>
      </c>
      <c r="D28" s="246">
        <v>0</v>
      </c>
      <c r="E28" s="245">
        <v>0</v>
      </c>
      <c r="F28" s="246">
        <f>SUM(B28:E28)</f>
        <v>25670</v>
      </c>
      <c r="G28" s="248">
        <f>F28/$F$9</f>
        <v>0.029735083228115695</v>
      </c>
      <c r="H28" s="247">
        <v>2821</v>
      </c>
      <c r="I28" s="245">
        <v>3552</v>
      </c>
      <c r="J28" s="246"/>
      <c r="K28" s="245"/>
      <c r="L28" s="246">
        <f>SUM(H28:K28)</f>
        <v>6373</v>
      </c>
      <c r="M28" s="249">
        <f>IF(ISERROR(F28/L28-1),"         /0",(F28/L28-1))</f>
        <v>3.027930331084262</v>
      </c>
      <c r="N28" s="247">
        <v>12715</v>
      </c>
      <c r="O28" s="245">
        <v>12955</v>
      </c>
      <c r="P28" s="246"/>
      <c r="Q28" s="245"/>
      <c r="R28" s="246">
        <f>SUM(N28:Q28)</f>
        <v>25670</v>
      </c>
      <c r="S28" s="248">
        <f>R28/$R$9</f>
        <v>0.029735083228115695</v>
      </c>
      <c r="T28" s="247">
        <v>2821</v>
      </c>
      <c r="U28" s="245">
        <v>3552</v>
      </c>
      <c r="V28" s="246"/>
      <c r="W28" s="245"/>
      <c r="X28" s="246">
        <f>SUM(T28:W28)</f>
        <v>6373</v>
      </c>
      <c r="Y28" s="244">
        <f>IF(ISERROR(R28/X28-1),"         /0",IF(R28/X28&gt;5,"  *  ",(R28/X28-1)))</f>
        <v>3.027930331084262</v>
      </c>
    </row>
    <row r="29" spans="1:25" ht="19.5" customHeight="1">
      <c r="A29" s="250" t="s">
        <v>183</v>
      </c>
      <c r="B29" s="247">
        <v>10458</v>
      </c>
      <c r="C29" s="245">
        <v>11449</v>
      </c>
      <c r="D29" s="246">
        <v>0</v>
      </c>
      <c r="E29" s="245">
        <v>0</v>
      </c>
      <c r="F29" s="246">
        <f t="shared" si="0"/>
        <v>21907</v>
      </c>
      <c r="G29" s="248">
        <f t="shared" si="1"/>
        <v>0.02537617718263851</v>
      </c>
      <c r="H29" s="247">
        <v>11082</v>
      </c>
      <c r="I29" s="245">
        <v>11446</v>
      </c>
      <c r="J29" s="246"/>
      <c r="K29" s="245"/>
      <c r="L29" s="246">
        <f t="shared" si="2"/>
        <v>22528</v>
      </c>
      <c r="M29" s="249">
        <f t="shared" si="3"/>
        <v>-0.027565696022727293</v>
      </c>
      <c r="N29" s="247">
        <v>10458</v>
      </c>
      <c r="O29" s="245">
        <v>11449</v>
      </c>
      <c r="P29" s="246"/>
      <c r="Q29" s="245"/>
      <c r="R29" s="246">
        <f t="shared" si="4"/>
        <v>21907</v>
      </c>
      <c r="S29" s="248">
        <f t="shared" si="5"/>
        <v>0.02537617718263851</v>
      </c>
      <c r="T29" s="247">
        <v>11082</v>
      </c>
      <c r="U29" s="245">
        <v>11446</v>
      </c>
      <c r="V29" s="246"/>
      <c r="W29" s="245"/>
      <c r="X29" s="246">
        <f t="shared" si="6"/>
        <v>22528</v>
      </c>
      <c r="Y29" s="244">
        <f t="shared" si="7"/>
        <v>-0.027565696022727293</v>
      </c>
    </row>
    <row r="30" spans="1:25" ht="19.5" customHeight="1">
      <c r="A30" s="250" t="s">
        <v>161</v>
      </c>
      <c r="B30" s="247">
        <v>6548</v>
      </c>
      <c r="C30" s="245">
        <v>5898</v>
      </c>
      <c r="D30" s="246">
        <v>0</v>
      </c>
      <c r="E30" s="245">
        <v>0</v>
      </c>
      <c r="F30" s="246">
        <f>SUM(B30:E30)</f>
        <v>12446</v>
      </c>
      <c r="G30" s="248">
        <f>F30/$F$9</f>
        <v>0.014416939846401557</v>
      </c>
      <c r="H30" s="247">
        <v>5771</v>
      </c>
      <c r="I30" s="245">
        <v>4404</v>
      </c>
      <c r="J30" s="246"/>
      <c r="K30" s="245"/>
      <c r="L30" s="246">
        <f>SUM(H30:K30)</f>
        <v>10175</v>
      </c>
      <c r="M30" s="249">
        <f>IF(ISERROR(F30/L30-1),"         /0",(F30/L30-1))</f>
        <v>0.22319410319410316</v>
      </c>
      <c r="N30" s="247">
        <v>6548</v>
      </c>
      <c r="O30" s="245">
        <v>5898</v>
      </c>
      <c r="P30" s="246"/>
      <c r="Q30" s="245"/>
      <c r="R30" s="246">
        <f>SUM(N30:Q30)</f>
        <v>12446</v>
      </c>
      <c r="S30" s="248">
        <f>R30/$R$9</f>
        <v>0.014416939846401557</v>
      </c>
      <c r="T30" s="247">
        <v>5771</v>
      </c>
      <c r="U30" s="245">
        <v>4404</v>
      </c>
      <c r="V30" s="246"/>
      <c r="W30" s="245"/>
      <c r="X30" s="246">
        <f>SUM(T30:W30)</f>
        <v>10175</v>
      </c>
      <c r="Y30" s="244">
        <f>IF(ISERROR(R30/X30-1),"         /0",IF(R30/X30&gt;5,"  *  ",(R30/X30-1)))</f>
        <v>0.22319410319410316</v>
      </c>
    </row>
    <row r="31" spans="1:25" ht="19.5" customHeight="1">
      <c r="A31" s="250" t="s">
        <v>191</v>
      </c>
      <c r="B31" s="247">
        <v>3522</v>
      </c>
      <c r="C31" s="245">
        <v>4622</v>
      </c>
      <c r="D31" s="246">
        <v>0</v>
      </c>
      <c r="E31" s="245">
        <v>0</v>
      </c>
      <c r="F31" s="246">
        <f>SUM(B31:E31)</f>
        <v>8144</v>
      </c>
      <c r="G31" s="248">
        <f>F31/$F$9</f>
        <v>0.009433678138284933</v>
      </c>
      <c r="H31" s="247">
        <v>3459</v>
      </c>
      <c r="I31" s="245">
        <v>4447</v>
      </c>
      <c r="J31" s="246"/>
      <c r="K31" s="245"/>
      <c r="L31" s="246">
        <f>SUM(H31:K31)</f>
        <v>7906</v>
      </c>
      <c r="M31" s="249">
        <f>IF(ISERROR(F31/L31-1),"         /0",(F31/L31-1))</f>
        <v>0.030103718694662218</v>
      </c>
      <c r="N31" s="247">
        <v>3522</v>
      </c>
      <c r="O31" s="245">
        <v>4622</v>
      </c>
      <c r="P31" s="246"/>
      <c r="Q31" s="245"/>
      <c r="R31" s="246">
        <f>SUM(N31:Q31)</f>
        <v>8144</v>
      </c>
      <c r="S31" s="248">
        <f>R31/$R$9</f>
        <v>0.009433678138284933</v>
      </c>
      <c r="T31" s="247">
        <v>3459</v>
      </c>
      <c r="U31" s="245">
        <v>4447</v>
      </c>
      <c r="V31" s="246"/>
      <c r="W31" s="245"/>
      <c r="X31" s="246">
        <f>SUM(T31:W31)</f>
        <v>7906</v>
      </c>
      <c r="Y31" s="244">
        <f>IF(ISERROR(R31/X31-1),"         /0",IF(R31/X31&gt;5,"  *  ",(R31/X31-1)))</f>
        <v>0.030103718694662218</v>
      </c>
    </row>
    <row r="32" spans="1:25" ht="19.5" customHeight="1">
      <c r="A32" s="250" t="s">
        <v>192</v>
      </c>
      <c r="B32" s="247">
        <v>3713</v>
      </c>
      <c r="C32" s="245">
        <v>4428</v>
      </c>
      <c r="D32" s="246">
        <v>0</v>
      </c>
      <c r="E32" s="245">
        <v>0</v>
      </c>
      <c r="F32" s="246">
        <f>SUM(B32:E32)</f>
        <v>8141</v>
      </c>
      <c r="G32" s="248">
        <f>F32/$F$9</f>
        <v>0.00943020306038527</v>
      </c>
      <c r="H32" s="247">
        <v>1640</v>
      </c>
      <c r="I32" s="245">
        <v>1351</v>
      </c>
      <c r="J32" s="246"/>
      <c r="K32" s="245"/>
      <c r="L32" s="246">
        <f>SUM(H32:K32)</f>
        <v>2991</v>
      </c>
      <c r="M32" s="249">
        <f>IF(ISERROR(F32/L32-1),"         /0",(F32/L32-1))</f>
        <v>1.7218321631561349</v>
      </c>
      <c r="N32" s="247">
        <v>3713</v>
      </c>
      <c r="O32" s="245">
        <v>4428</v>
      </c>
      <c r="P32" s="246"/>
      <c r="Q32" s="245"/>
      <c r="R32" s="246">
        <f>SUM(N32:Q32)</f>
        <v>8141</v>
      </c>
      <c r="S32" s="248">
        <f>R32/$R$9</f>
        <v>0.00943020306038527</v>
      </c>
      <c r="T32" s="247">
        <v>1640</v>
      </c>
      <c r="U32" s="245">
        <v>1351</v>
      </c>
      <c r="V32" s="246"/>
      <c r="W32" s="245"/>
      <c r="X32" s="246">
        <f>SUM(T32:W32)</f>
        <v>2991</v>
      </c>
      <c r="Y32" s="244">
        <f>IF(ISERROR(R32/X32-1),"         /0",IF(R32/X32&gt;5,"  *  ",(R32/X32-1)))</f>
        <v>1.7218321631561349</v>
      </c>
    </row>
    <row r="33" spans="1:25" ht="19.5" customHeight="1">
      <c r="A33" s="250" t="s">
        <v>195</v>
      </c>
      <c r="B33" s="247">
        <v>2484</v>
      </c>
      <c r="C33" s="245">
        <v>3010</v>
      </c>
      <c r="D33" s="246">
        <v>0</v>
      </c>
      <c r="E33" s="245">
        <v>0</v>
      </c>
      <c r="F33" s="246">
        <f t="shared" si="0"/>
        <v>5494</v>
      </c>
      <c r="G33" s="248">
        <f t="shared" si="1"/>
        <v>0.00636402599358269</v>
      </c>
      <c r="H33" s="247">
        <v>2765</v>
      </c>
      <c r="I33" s="245">
        <v>2775</v>
      </c>
      <c r="J33" s="246"/>
      <c r="K33" s="245"/>
      <c r="L33" s="246">
        <f t="shared" si="2"/>
        <v>5540</v>
      </c>
      <c r="M33" s="249">
        <f t="shared" si="3"/>
        <v>-0.008303249097472931</v>
      </c>
      <c r="N33" s="247">
        <v>2484</v>
      </c>
      <c r="O33" s="245">
        <v>3010</v>
      </c>
      <c r="P33" s="246"/>
      <c r="Q33" s="245"/>
      <c r="R33" s="246">
        <f t="shared" si="4"/>
        <v>5494</v>
      </c>
      <c r="S33" s="248">
        <f t="shared" si="5"/>
        <v>0.00636402599358269</v>
      </c>
      <c r="T33" s="247">
        <v>2765</v>
      </c>
      <c r="U33" s="245">
        <v>2775</v>
      </c>
      <c r="V33" s="246"/>
      <c r="W33" s="245"/>
      <c r="X33" s="246">
        <f t="shared" si="6"/>
        <v>5540</v>
      </c>
      <c r="Y33" s="244">
        <f t="shared" si="7"/>
        <v>-0.008303249097472931</v>
      </c>
    </row>
    <row r="34" spans="1:25" ht="19.5" customHeight="1">
      <c r="A34" s="250" t="s">
        <v>186</v>
      </c>
      <c r="B34" s="247">
        <v>1142</v>
      </c>
      <c r="C34" s="245">
        <v>2092</v>
      </c>
      <c r="D34" s="246">
        <v>0</v>
      </c>
      <c r="E34" s="245">
        <v>0</v>
      </c>
      <c r="F34" s="246">
        <f t="shared" si="0"/>
        <v>3234</v>
      </c>
      <c r="G34" s="248">
        <f t="shared" si="1"/>
        <v>0.003746133975836625</v>
      </c>
      <c r="H34" s="247">
        <v>1008</v>
      </c>
      <c r="I34" s="245">
        <v>1546</v>
      </c>
      <c r="J34" s="246"/>
      <c r="K34" s="245"/>
      <c r="L34" s="246">
        <f t="shared" si="2"/>
        <v>2554</v>
      </c>
      <c r="M34" s="249">
        <f t="shared" si="3"/>
        <v>0.2662490211433046</v>
      </c>
      <c r="N34" s="247">
        <v>1142</v>
      </c>
      <c r="O34" s="245">
        <v>2092</v>
      </c>
      <c r="P34" s="246"/>
      <c r="Q34" s="245"/>
      <c r="R34" s="246">
        <f t="shared" si="4"/>
        <v>3234</v>
      </c>
      <c r="S34" s="248">
        <f t="shared" si="5"/>
        <v>0.003746133975836625</v>
      </c>
      <c r="T34" s="247">
        <v>1008</v>
      </c>
      <c r="U34" s="245">
        <v>1546</v>
      </c>
      <c r="V34" s="246"/>
      <c r="W34" s="245"/>
      <c r="X34" s="246">
        <f t="shared" si="6"/>
        <v>2554</v>
      </c>
      <c r="Y34" s="244">
        <f t="shared" si="7"/>
        <v>0.2662490211433046</v>
      </c>
    </row>
    <row r="35" spans="1:25" ht="19.5" customHeight="1" thickBot="1">
      <c r="A35" s="250" t="s">
        <v>168</v>
      </c>
      <c r="B35" s="247">
        <v>225</v>
      </c>
      <c r="C35" s="245">
        <v>29</v>
      </c>
      <c r="D35" s="246">
        <v>5</v>
      </c>
      <c r="E35" s="245">
        <v>7</v>
      </c>
      <c r="F35" s="246">
        <f t="shared" si="0"/>
        <v>266</v>
      </c>
      <c r="G35" s="248">
        <f t="shared" si="1"/>
        <v>0.00030812357377011203</v>
      </c>
      <c r="H35" s="247">
        <v>7902</v>
      </c>
      <c r="I35" s="245">
        <v>8006</v>
      </c>
      <c r="J35" s="246">
        <v>2</v>
      </c>
      <c r="K35" s="245">
        <v>2</v>
      </c>
      <c r="L35" s="246">
        <f t="shared" si="2"/>
        <v>15912</v>
      </c>
      <c r="M35" s="249">
        <f t="shared" si="3"/>
        <v>-0.9832830568124685</v>
      </c>
      <c r="N35" s="247">
        <v>225</v>
      </c>
      <c r="O35" s="245">
        <v>29</v>
      </c>
      <c r="P35" s="246">
        <v>5</v>
      </c>
      <c r="Q35" s="245">
        <v>7</v>
      </c>
      <c r="R35" s="246">
        <f t="shared" si="4"/>
        <v>266</v>
      </c>
      <c r="S35" s="248">
        <f t="shared" si="5"/>
        <v>0.00030812357377011203</v>
      </c>
      <c r="T35" s="247">
        <v>7902</v>
      </c>
      <c r="U35" s="245">
        <v>8006</v>
      </c>
      <c r="V35" s="246">
        <v>2</v>
      </c>
      <c r="W35" s="245">
        <v>2</v>
      </c>
      <c r="X35" s="246">
        <f t="shared" si="6"/>
        <v>15912</v>
      </c>
      <c r="Y35" s="244">
        <f t="shared" si="7"/>
        <v>-0.9832830568124685</v>
      </c>
    </row>
    <row r="36" spans="1:25" s="283" customFormat="1" ht="19.5" customHeight="1">
      <c r="A36" s="292" t="s">
        <v>59</v>
      </c>
      <c r="B36" s="289">
        <f>SUM(B37:B44)</f>
        <v>48965</v>
      </c>
      <c r="C36" s="288">
        <f>SUM(C37:C44)</f>
        <v>45003</v>
      </c>
      <c r="D36" s="287">
        <f>SUM(D37:D44)</f>
        <v>6</v>
      </c>
      <c r="E36" s="288">
        <f>SUM(E37:E44)</f>
        <v>0</v>
      </c>
      <c r="F36" s="287">
        <f t="shared" si="0"/>
        <v>93974</v>
      </c>
      <c r="G36" s="290">
        <f t="shared" si="1"/>
        <v>0.10885565684764101</v>
      </c>
      <c r="H36" s="289">
        <f>SUM(H37:H44)</f>
        <v>49163</v>
      </c>
      <c r="I36" s="288">
        <f>SUM(I37:I44)</f>
        <v>44215</v>
      </c>
      <c r="J36" s="287">
        <f>SUM(J37:J44)</f>
        <v>6</v>
      </c>
      <c r="K36" s="288">
        <f>SUM(K37:K44)</f>
        <v>3</v>
      </c>
      <c r="L36" s="287">
        <f t="shared" si="2"/>
        <v>93387</v>
      </c>
      <c r="M36" s="291">
        <f t="shared" si="3"/>
        <v>0.006285671453200026</v>
      </c>
      <c r="N36" s="289">
        <f>SUM(N37:N44)</f>
        <v>48965</v>
      </c>
      <c r="O36" s="288">
        <f>SUM(O37:O44)</f>
        <v>45003</v>
      </c>
      <c r="P36" s="287">
        <f>SUM(P37:P44)</f>
        <v>6</v>
      </c>
      <c r="Q36" s="288">
        <f>SUM(Q37:Q44)</f>
        <v>0</v>
      </c>
      <c r="R36" s="287">
        <f t="shared" si="4"/>
        <v>93974</v>
      </c>
      <c r="S36" s="290">
        <f t="shared" si="5"/>
        <v>0.10885565684764101</v>
      </c>
      <c r="T36" s="289">
        <f>SUM(T37:T44)</f>
        <v>49163</v>
      </c>
      <c r="U36" s="288">
        <f>SUM(U37:U44)</f>
        <v>44215</v>
      </c>
      <c r="V36" s="287">
        <f>SUM(V37:V44)</f>
        <v>6</v>
      </c>
      <c r="W36" s="288">
        <f>SUM(W37:W44)</f>
        <v>3</v>
      </c>
      <c r="X36" s="287">
        <f t="shared" si="6"/>
        <v>93387</v>
      </c>
      <c r="Y36" s="284">
        <f t="shared" si="7"/>
        <v>0.006285671453200026</v>
      </c>
    </row>
    <row r="37" spans="1:25" ht="19.5" customHeight="1">
      <c r="A37" s="250" t="s">
        <v>158</v>
      </c>
      <c r="B37" s="247">
        <v>20375</v>
      </c>
      <c r="C37" s="245">
        <v>20984</v>
      </c>
      <c r="D37" s="246">
        <v>6</v>
      </c>
      <c r="E37" s="245">
        <v>0</v>
      </c>
      <c r="F37" s="246">
        <f t="shared" si="0"/>
        <v>41365</v>
      </c>
      <c r="G37" s="248">
        <f t="shared" si="1"/>
        <v>0.04791553243985219</v>
      </c>
      <c r="H37" s="247">
        <v>20035</v>
      </c>
      <c r="I37" s="245">
        <v>20032</v>
      </c>
      <c r="J37" s="246">
        <v>4</v>
      </c>
      <c r="K37" s="245">
        <v>1</v>
      </c>
      <c r="L37" s="246">
        <f t="shared" si="2"/>
        <v>40072</v>
      </c>
      <c r="M37" s="249">
        <f t="shared" si="3"/>
        <v>0.032266919544819306</v>
      </c>
      <c r="N37" s="247">
        <v>20375</v>
      </c>
      <c r="O37" s="245">
        <v>20984</v>
      </c>
      <c r="P37" s="246">
        <v>6</v>
      </c>
      <c r="Q37" s="245">
        <v>0</v>
      </c>
      <c r="R37" s="246">
        <f t="shared" si="4"/>
        <v>41365</v>
      </c>
      <c r="S37" s="248">
        <f t="shared" si="5"/>
        <v>0.04791553243985219</v>
      </c>
      <c r="T37" s="247">
        <v>20035</v>
      </c>
      <c r="U37" s="245">
        <v>20032</v>
      </c>
      <c r="V37" s="246">
        <v>4</v>
      </c>
      <c r="W37" s="245">
        <v>1</v>
      </c>
      <c r="X37" s="229">
        <f t="shared" si="6"/>
        <v>40072</v>
      </c>
      <c r="Y37" s="244">
        <f t="shared" si="7"/>
        <v>0.032266919544819306</v>
      </c>
    </row>
    <row r="38" spans="1:25" ht="19.5" customHeight="1">
      <c r="A38" s="250" t="s">
        <v>184</v>
      </c>
      <c r="B38" s="247">
        <v>9724</v>
      </c>
      <c r="C38" s="245">
        <v>9591</v>
      </c>
      <c r="D38" s="246">
        <v>0</v>
      </c>
      <c r="E38" s="245">
        <v>0</v>
      </c>
      <c r="F38" s="246">
        <f t="shared" si="0"/>
        <v>19315</v>
      </c>
      <c r="G38" s="248">
        <f t="shared" si="1"/>
        <v>0.02237370987732975</v>
      </c>
      <c r="H38" s="247">
        <v>11849</v>
      </c>
      <c r="I38" s="245">
        <v>11014</v>
      </c>
      <c r="J38" s="246"/>
      <c r="K38" s="245"/>
      <c r="L38" s="246">
        <f t="shared" si="2"/>
        <v>22863</v>
      </c>
      <c r="M38" s="249">
        <f t="shared" si="3"/>
        <v>-0.15518523378384286</v>
      </c>
      <c r="N38" s="247">
        <v>9724</v>
      </c>
      <c r="O38" s="245">
        <v>9591</v>
      </c>
      <c r="P38" s="246"/>
      <c r="Q38" s="245"/>
      <c r="R38" s="246">
        <f t="shared" si="4"/>
        <v>19315</v>
      </c>
      <c r="S38" s="248">
        <f t="shared" si="5"/>
        <v>0.02237370987732975</v>
      </c>
      <c r="T38" s="247">
        <v>11849</v>
      </c>
      <c r="U38" s="245">
        <v>11014</v>
      </c>
      <c r="V38" s="246"/>
      <c r="W38" s="245"/>
      <c r="X38" s="229">
        <f t="shared" si="6"/>
        <v>22863</v>
      </c>
      <c r="Y38" s="244">
        <f t="shared" si="7"/>
        <v>-0.15518523378384286</v>
      </c>
    </row>
    <row r="39" spans="1:25" ht="19.5" customHeight="1">
      <c r="A39" s="250" t="s">
        <v>187</v>
      </c>
      <c r="B39" s="247">
        <v>7493</v>
      </c>
      <c r="C39" s="245">
        <v>7313</v>
      </c>
      <c r="D39" s="246">
        <v>0</v>
      </c>
      <c r="E39" s="245">
        <v>0</v>
      </c>
      <c r="F39" s="246">
        <f aca="true" t="shared" si="8" ref="F39:F44">SUM(B39:E39)</f>
        <v>14806</v>
      </c>
      <c r="G39" s="248">
        <f aca="true" t="shared" si="9" ref="G39:G44">F39/$F$9</f>
        <v>0.017150667794136387</v>
      </c>
      <c r="H39" s="247">
        <v>7189</v>
      </c>
      <c r="I39" s="245">
        <v>6895</v>
      </c>
      <c r="J39" s="246"/>
      <c r="K39" s="245"/>
      <c r="L39" s="246">
        <f aca="true" t="shared" si="10" ref="L39:L44">SUM(H39:K39)</f>
        <v>14084</v>
      </c>
      <c r="M39" s="249">
        <f aca="true" t="shared" si="11" ref="M39:M44">IF(ISERROR(F39/L39-1),"         /0",(F39/L39-1))</f>
        <v>0.05126384549843799</v>
      </c>
      <c r="N39" s="247">
        <v>7493</v>
      </c>
      <c r="O39" s="245">
        <v>7313</v>
      </c>
      <c r="P39" s="246"/>
      <c r="Q39" s="245"/>
      <c r="R39" s="246">
        <f aca="true" t="shared" si="12" ref="R39:R44">SUM(N39:Q39)</f>
        <v>14806</v>
      </c>
      <c r="S39" s="248">
        <f aca="true" t="shared" si="13" ref="S39:S44">R39/$R$9</f>
        <v>0.017150667794136387</v>
      </c>
      <c r="T39" s="247">
        <v>7189</v>
      </c>
      <c r="U39" s="245">
        <v>6895</v>
      </c>
      <c r="V39" s="246"/>
      <c r="W39" s="245"/>
      <c r="X39" s="229">
        <f aca="true" t="shared" si="14" ref="X39:X44">SUM(T39:W39)</f>
        <v>14084</v>
      </c>
      <c r="Y39" s="244">
        <f aca="true" t="shared" si="15" ref="Y39:Y44">IF(ISERROR(R39/X39-1),"         /0",IF(R39/X39&gt;5,"  *  ",(R39/X39-1)))</f>
        <v>0.05126384549843799</v>
      </c>
    </row>
    <row r="40" spans="1:25" ht="19.5" customHeight="1">
      <c r="A40" s="250" t="s">
        <v>188</v>
      </c>
      <c r="B40" s="247">
        <v>7249</v>
      </c>
      <c r="C40" s="245">
        <v>7115</v>
      </c>
      <c r="D40" s="246">
        <v>0</v>
      </c>
      <c r="E40" s="245">
        <v>0</v>
      </c>
      <c r="F40" s="246">
        <f t="shared" si="8"/>
        <v>14364</v>
      </c>
      <c r="G40" s="248">
        <f t="shared" si="9"/>
        <v>0.01663867298358605</v>
      </c>
      <c r="H40" s="247">
        <v>7012</v>
      </c>
      <c r="I40" s="245">
        <v>6274</v>
      </c>
      <c r="J40" s="246"/>
      <c r="K40" s="245"/>
      <c r="L40" s="246">
        <f t="shared" si="10"/>
        <v>13286</v>
      </c>
      <c r="M40" s="249">
        <f t="shared" si="11"/>
        <v>0.08113804004214953</v>
      </c>
      <c r="N40" s="247">
        <v>7249</v>
      </c>
      <c r="O40" s="245">
        <v>7115</v>
      </c>
      <c r="P40" s="246"/>
      <c r="Q40" s="245"/>
      <c r="R40" s="246">
        <f t="shared" si="12"/>
        <v>14364</v>
      </c>
      <c r="S40" s="248">
        <f t="shared" si="13"/>
        <v>0.01663867298358605</v>
      </c>
      <c r="T40" s="247">
        <v>7012</v>
      </c>
      <c r="U40" s="245">
        <v>6274</v>
      </c>
      <c r="V40" s="246"/>
      <c r="W40" s="245"/>
      <c r="X40" s="229">
        <f t="shared" si="14"/>
        <v>13286</v>
      </c>
      <c r="Y40" s="244">
        <f t="shared" si="15"/>
        <v>0.08113804004214953</v>
      </c>
    </row>
    <row r="41" spans="1:25" ht="19.5" customHeight="1">
      <c r="A41" s="250" t="s">
        <v>176</v>
      </c>
      <c r="B41" s="247">
        <v>2014</v>
      </c>
      <c r="C41" s="245">
        <v>0</v>
      </c>
      <c r="D41" s="246">
        <v>0</v>
      </c>
      <c r="E41" s="245">
        <v>0</v>
      </c>
      <c r="F41" s="246">
        <f t="shared" si="8"/>
        <v>2014</v>
      </c>
      <c r="G41" s="248">
        <f t="shared" si="9"/>
        <v>0.002332935629973705</v>
      </c>
      <c r="H41" s="247">
        <v>1445</v>
      </c>
      <c r="I41" s="245"/>
      <c r="J41" s="246"/>
      <c r="K41" s="245"/>
      <c r="L41" s="246">
        <f t="shared" si="10"/>
        <v>1445</v>
      </c>
      <c r="M41" s="249">
        <f t="shared" si="11"/>
        <v>0.3937716262975779</v>
      </c>
      <c r="N41" s="247">
        <v>2014</v>
      </c>
      <c r="O41" s="245"/>
      <c r="P41" s="246"/>
      <c r="Q41" s="245"/>
      <c r="R41" s="246">
        <f t="shared" si="12"/>
        <v>2014</v>
      </c>
      <c r="S41" s="248">
        <f t="shared" si="13"/>
        <v>0.002332935629973705</v>
      </c>
      <c r="T41" s="247">
        <v>1445</v>
      </c>
      <c r="U41" s="245"/>
      <c r="V41" s="246"/>
      <c r="W41" s="245"/>
      <c r="X41" s="229">
        <f t="shared" si="14"/>
        <v>1445</v>
      </c>
      <c r="Y41" s="244">
        <f t="shared" si="15"/>
        <v>0.3937716262975779</v>
      </c>
    </row>
    <row r="42" spans="1:25" ht="19.5" customHeight="1">
      <c r="A42" s="250" t="s">
        <v>190</v>
      </c>
      <c r="B42" s="247">
        <v>1118</v>
      </c>
      <c r="C42" s="245">
        <v>0</v>
      </c>
      <c r="D42" s="246">
        <v>0</v>
      </c>
      <c r="E42" s="245">
        <v>0</v>
      </c>
      <c r="F42" s="246">
        <f t="shared" si="8"/>
        <v>1118</v>
      </c>
      <c r="G42" s="248">
        <f t="shared" si="9"/>
        <v>0.0012950456972743805</v>
      </c>
      <c r="H42" s="247">
        <v>696</v>
      </c>
      <c r="I42" s="245"/>
      <c r="J42" s="246"/>
      <c r="K42" s="245"/>
      <c r="L42" s="246">
        <f t="shared" si="10"/>
        <v>696</v>
      </c>
      <c r="M42" s="249">
        <f t="shared" si="11"/>
        <v>0.6063218390804597</v>
      </c>
      <c r="N42" s="247">
        <v>1118</v>
      </c>
      <c r="O42" s="245"/>
      <c r="P42" s="246"/>
      <c r="Q42" s="245"/>
      <c r="R42" s="246">
        <f t="shared" si="12"/>
        <v>1118</v>
      </c>
      <c r="S42" s="248">
        <f t="shared" si="13"/>
        <v>0.0012950456972743805</v>
      </c>
      <c r="T42" s="247">
        <v>696</v>
      </c>
      <c r="U42" s="245"/>
      <c r="V42" s="246"/>
      <c r="W42" s="245"/>
      <c r="X42" s="229">
        <f t="shared" si="14"/>
        <v>696</v>
      </c>
      <c r="Y42" s="244">
        <f t="shared" si="15"/>
        <v>0.6063218390804597</v>
      </c>
    </row>
    <row r="43" spans="1:25" ht="19.5" customHeight="1">
      <c r="A43" s="250" t="s">
        <v>182</v>
      </c>
      <c r="B43" s="247">
        <v>750</v>
      </c>
      <c r="C43" s="245">
        <v>0</v>
      </c>
      <c r="D43" s="246">
        <v>0</v>
      </c>
      <c r="E43" s="245">
        <v>0</v>
      </c>
      <c r="F43" s="246">
        <f t="shared" si="8"/>
        <v>750</v>
      </c>
      <c r="G43" s="248">
        <f t="shared" si="9"/>
        <v>0.0008687694749157294</v>
      </c>
      <c r="H43" s="247">
        <v>812</v>
      </c>
      <c r="I43" s="245"/>
      <c r="J43" s="246"/>
      <c r="K43" s="245"/>
      <c r="L43" s="246">
        <f t="shared" si="10"/>
        <v>812</v>
      </c>
      <c r="M43" s="249">
        <f t="shared" si="11"/>
        <v>-0.07635467980295563</v>
      </c>
      <c r="N43" s="247">
        <v>750</v>
      </c>
      <c r="O43" s="245"/>
      <c r="P43" s="246"/>
      <c r="Q43" s="245"/>
      <c r="R43" s="246">
        <f t="shared" si="12"/>
        <v>750</v>
      </c>
      <c r="S43" s="248">
        <f t="shared" si="13"/>
        <v>0.0008687694749157294</v>
      </c>
      <c r="T43" s="247">
        <v>812</v>
      </c>
      <c r="U43" s="245"/>
      <c r="V43" s="246"/>
      <c r="W43" s="245"/>
      <c r="X43" s="229">
        <f t="shared" si="14"/>
        <v>812</v>
      </c>
      <c r="Y43" s="244">
        <f t="shared" si="15"/>
        <v>-0.07635467980295563</v>
      </c>
    </row>
    <row r="44" spans="1:25" ht="19.5" customHeight="1" thickBot="1">
      <c r="A44" s="250" t="s">
        <v>168</v>
      </c>
      <c r="B44" s="247">
        <v>242</v>
      </c>
      <c r="C44" s="245">
        <v>0</v>
      </c>
      <c r="D44" s="246">
        <v>0</v>
      </c>
      <c r="E44" s="245">
        <v>0</v>
      </c>
      <c r="F44" s="246">
        <f t="shared" si="8"/>
        <v>242</v>
      </c>
      <c r="G44" s="248">
        <f t="shared" si="9"/>
        <v>0.0002803229505728087</v>
      </c>
      <c r="H44" s="247">
        <v>125</v>
      </c>
      <c r="I44" s="245">
        <v>0</v>
      </c>
      <c r="J44" s="246">
        <v>2</v>
      </c>
      <c r="K44" s="245">
        <v>2</v>
      </c>
      <c r="L44" s="246">
        <f t="shared" si="10"/>
        <v>129</v>
      </c>
      <c r="M44" s="249">
        <f t="shared" si="11"/>
        <v>0.875968992248062</v>
      </c>
      <c r="N44" s="247">
        <v>242</v>
      </c>
      <c r="O44" s="245">
        <v>0</v>
      </c>
      <c r="P44" s="246">
        <v>0</v>
      </c>
      <c r="Q44" s="245">
        <v>0</v>
      </c>
      <c r="R44" s="246">
        <f t="shared" si="12"/>
        <v>242</v>
      </c>
      <c r="S44" s="248">
        <f t="shared" si="13"/>
        <v>0.0002803229505728087</v>
      </c>
      <c r="T44" s="247">
        <v>125</v>
      </c>
      <c r="U44" s="245">
        <v>0</v>
      </c>
      <c r="V44" s="246">
        <v>2</v>
      </c>
      <c r="W44" s="245">
        <v>2</v>
      </c>
      <c r="X44" s="229">
        <f t="shared" si="14"/>
        <v>129</v>
      </c>
      <c r="Y44" s="244">
        <f t="shared" si="15"/>
        <v>0.875968992248062</v>
      </c>
    </row>
    <row r="45" spans="1:25" s="283" customFormat="1" ht="19.5" customHeight="1">
      <c r="A45" s="292" t="s">
        <v>58</v>
      </c>
      <c r="B45" s="289">
        <f>SUM(B46:B54)</f>
        <v>120254</v>
      </c>
      <c r="C45" s="288">
        <f>SUM(C46:C54)</f>
        <v>112141</v>
      </c>
      <c r="D45" s="287">
        <f>SUM(D46:D54)</f>
        <v>4275</v>
      </c>
      <c r="E45" s="288">
        <f>SUM(E46:E54)</f>
        <v>4396</v>
      </c>
      <c r="F45" s="287">
        <f>SUM(B45:E45)</f>
        <v>241066</v>
      </c>
      <c r="G45" s="290">
        <f>F45/$F$9</f>
        <v>0.2792410429867136</v>
      </c>
      <c r="H45" s="289">
        <f>SUM(H46:H54)</f>
        <v>100552</v>
      </c>
      <c r="I45" s="288">
        <f>SUM(I46:I54)</f>
        <v>94577</v>
      </c>
      <c r="J45" s="287">
        <f>SUM(J46:J54)</f>
        <v>5713</v>
      </c>
      <c r="K45" s="288">
        <f>SUM(K46:K54)</f>
        <v>6225</v>
      </c>
      <c r="L45" s="287">
        <f>SUM(H45:K45)</f>
        <v>207067</v>
      </c>
      <c r="M45" s="291">
        <f>IF(ISERROR(F45/L45-1),"         /0",(F45/L45-1))</f>
        <v>0.16419323214225345</v>
      </c>
      <c r="N45" s="289">
        <f>SUM(N46:N54)</f>
        <v>120254</v>
      </c>
      <c r="O45" s="288">
        <f>SUM(O46:O54)</f>
        <v>112141</v>
      </c>
      <c r="P45" s="287">
        <f>SUM(P46:P54)</f>
        <v>4275</v>
      </c>
      <c r="Q45" s="288">
        <f>SUM(Q46:Q54)</f>
        <v>4396</v>
      </c>
      <c r="R45" s="287">
        <f>SUM(N45:Q45)</f>
        <v>241066</v>
      </c>
      <c r="S45" s="290">
        <f>R45/$R$9</f>
        <v>0.2792410429867136</v>
      </c>
      <c r="T45" s="289">
        <f>SUM(T46:T54)</f>
        <v>100552</v>
      </c>
      <c r="U45" s="288">
        <f>SUM(U46:U54)</f>
        <v>94577</v>
      </c>
      <c r="V45" s="287">
        <f>SUM(V46:V54)</f>
        <v>5713</v>
      </c>
      <c r="W45" s="288">
        <f>SUM(W46:W54)</f>
        <v>6225</v>
      </c>
      <c r="X45" s="287">
        <f>SUM(T45:W45)</f>
        <v>207067</v>
      </c>
      <c r="Y45" s="284">
        <f>IF(ISERROR(R45/X45-1),"         /0",IF(R45/X45&gt;5,"  *  ",(R45/X45-1)))</f>
        <v>0.16419323214225345</v>
      </c>
    </row>
    <row r="46" spans="1:25" s="220" customFormat="1" ht="19.5" customHeight="1">
      <c r="A46" s="235" t="s">
        <v>161</v>
      </c>
      <c r="B46" s="233">
        <v>66243</v>
      </c>
      <c r="C46" s="230">
        <v>60947</v>
      </c>
      <c r="D46" s="229">
        <v>373</v>
      </c>
      <c r="E46" s="230">
        <v>629</v>
      </c>
      <c r="F46" s="229">
        <f>SUM(B46:E46)</f>
        <v>128192</v>
      </c>
      <c r="G46" s="232">
        <f>F46/$F$9</f>
        <v>0.14849239537119624</v>
      </c>
      <c r="H46" s="233">
        <v>56943</v>
      </c>
      <c r="I46" s="230">
        <v>53790</v>
      </c>
      <c r="J46" s="229">
        <v>389</v>
      </c>
      <c r="K46" s="230">
        <v>631</v>
      </c>
      <c r="L46" s="229">
        <f>SUM(H46:K46)</f>
        <v>111753</v>
      </c>
      <c r="M46" s="234">
        <f>IF(ISERROR(F46/L46-1),"         /0",(F46/L46-1))</f>
        <v>0.14710119638846386</v>
      </c>
      <c r="N46" s="233">
        <v>66243</v>
      </c>
      <c r="O46" s="230">
        <v>60947</v>
      </c>
      <c r="P46" s="229">
        <v>373</v>
      </c>
      <c r="Q46" s="230">
        <v>629</v>
      </c>
      <c r="R46" s="229">
        <f>SUM(N46:Q46)</f>
        <v>128192</v>
      </c>
      <c r="S46" s="232">
        <f>R46/$R$9</f>
        <v>0.14849239537119624</v>
      </c>
      <c r="T46" s="231">
        <v>56943</v>
      </c>
      <c r="U46" s="230">
        <v>53790</v>
      </c>
      <c r="V46" s="229">
        <v>389</v>
      </c>
      <c r="W46" s="230">
        <v>631</v>
      </c>
      <c r="X46" s="229">
        <f>SUM(T46:W46)</f>
        <v>111753</v>
      </c>
      <c r="Y46" s="228">
        <f>IF(ISERROR(R46/X46-1),"         /0",IF(R46/X46&gt;5,"  *  ",(R46/X46-1)))</f>
        <v>0.14710119638846386</v>
      </c>
    </row>
    <row r="47" spans="1:25" s="220" customFormat="1" ht="19.5" customHeight="1">
      <c r="A47" s="235" t="s">
        <v>158</v>
      </c>
      <c r="B47" s="233">
        <v>23318</v>
      </c>
      <c r="C47" s="230">
        <v>23263</v>
      </c>
      <c r="D47" s="229">
        <v>2382</v>
      </c>
      <c r="E47" s="230">
        <v>2222</v>
      </c>
      <c r="F47" s="229">
        <f aca="true" t="shared" si="16" ref="F47:F54">SUM(B47:E47)</f>
        <v>51185</v>
      </c>
      <c r="G47" s="232">
        <f aca="true" t="shared" si="17" ref="G47:G54">F47/$F$9</f>
        <v>0.05929062076474881</v>
      </c>
      <c r="H47" s="233">
        <v>25596</v>
      </c>
      <c r="I47" s="230">
        <v>24859</v>
      </c>
      <c r="J47" s="229">
        <v>4459</v>
      </c>
      <c r="K47" s="230">
        <v>4870</v>
      </c>
      <c r="L47" s="229">
        <f aca="true" t="shared" si="18" ref="L47:L54">SUM(H47:K47)</f>
        <v>59784</v>
      </c>
      <c r="M47" s="234">
        <f aca="true" t="shared" si="19" ref="M47:M54">IF(ISERROR(F47/L47-1),"         /0",(F47/L47-1))</f>
        <v>-0.14383447076140776</v>
      </c>
      <c r="N47" s="233">
        <v>23318</v>
      </c>
      <c r="O47" s="230">
        <v>23263</v>
      </c>
      <c r="P47" s="229">
        <v>2382</v>
      </c>
      <c r="Q47" s="230">
        <v>2222</v>
      </c>
      <c r="R47" s="229">
        <f aca="true" t="shared" si="20" ref="R47:R54">SUM(N47:Q47)</f>
        <v>51185</v>
      </c>
      <c r="S47" s="232">
        <f aca="true" t="shared" si="21" ref="S47:S54">R47/$R$9</f>
        <v>0.05929062076474881</v>
      </c>
      <c r="T47" s="231">
        <v>25596</v>
      </c>
      <c r="U47" s="230">
        <v>24859</v>
      </c>
      <c r="V47" s="229">
        <v>4459</v>
      </c>
      <c r="W47" s="230">
        <v>4870</v>
      </c>
      <c r="X47" s="229">
        <f aca="true" t="shared" si="22" ref="X47:X54">SUM(T47:W47)</f>
        <v>59784</v>
      </c>
      <c r="Y47" s="228">
        <f aca="true" t="shared" si="23" ref="Y47:Y54">IF(ISERROR(R47/X47-1),"         /0",IF(R47/X47&gt;5,"  *  ",(R47/X47-1)))</f>
        <v>-0.14383447076140776</v>
      </c>
    </row>
    <row r="48" spans="1:25" s="220" customFormat="1" ht="19.5" customHeight="1">
      <c r="A48" s="235" t="s">
        <v>185</v>
      </c>
      <c r="B48" s="233">
        <v>8809</v>
      </c>
      <c r="C48" s="230">
        <v>7460</v>
      </c>
      <c r="D48" s="229">
        <v>1082</v>
      </c>
      <c r="E48" s="230">
        <v>1105</v>
      </c>
      <c r="F48" s="229">
        <f t="shared" si="16"/>
        <v>18456</v>
      </c>
      <c r="G48" s="232">
        <f t="shared" si="17"/>
        <v>0.02137867923872627</v>
      </c>
      <c r="H48" s="233">
        <v>5424</v>
      </c>
      <c r="I48" s="230">
        <v>4955</v>
      </c>
      <c r="J48" s="229">
        <v>713</v>
      </c>
      <c r="K48" s="230">
        <v>717</v>
      </c>
      <c r="L48" s="229">
        <f t="shared" si="18"/>
        <v>11809</v>
      </c>
      <c r="M48" s="234">
        <f t="shared" si="19"/>
        <v>0.5628757727157252</v>
      </c>
      <c r="N48" s="233">
        <v>8809</v>
      </c>
      <c r="O48" s="230">
        <v>7460</v>
      </c>
      <c r="P48" s="229">
        <v>1082</v>
      </c>
      <c r="Q48" s="230">
        <v>1105</v>
      </c>
      <c r="R48" s="229">
        <f t="shared" si="20"/>
        <v>18456</v>
      </c>
      <c r="S48" s="232">
        <f t="shared" si="21"/>
        <v>0.02137867923872627</v>
      </c>
      <c r="T48" s="231">
        <v>5424</v>
      </c>
      <c r="U48" s="230">
        <v>4955</v>
      </c>
      <c r="V48" s="229">
        <v>713</v>
      </c>
      <c r="W48" s="230">
        <v>717</v>
      </c>
      <c r="X48" s="229">
        <f t="shared" si="22"/>
        <v>11809</v>
      </c>
      <c r="Y48" s="228">
        <f t="shared" si="23"/>
        <v>0.5628757727157252</v>
      </c>
    </row>
    <row r="49" spans="1:25" s="220" customFormat="1" ht="19.5" customHeight="1">
      <c r="A49" s="235" t="s">
        <v>189</v>
      </c>
      <c r="B49" s="233">
        <v>5540</v>
      </c>
      <c r="C49" s="230">
        <v>7100</v>
      </c>
      <c r="D49" s="229">
        <v>0</v>
      </c>
      <c r="E49" s="230">
        <v>0</v>
      </c>
      <c r="F49" s="229">
        <f>SUM(B49:E49)</f>
        <v>12640</v>
      </c>
      <c r="G49" s="232">
        <f>F49/$F$9</f>
        <v>0.014641661550579759</v>
      </c>
      <c r="H49" s="233">
        <v>4046</v>
      </c>
      <c r="I49" s="230">
        <v>4596</v>
      </c>
      <c r="J49" s="229">
        <v>138</v>
      </c>
      <c r="K49" s="230"/>
      <c r="L49" s="229">
        <f>SUM(H49:K49)</f>
        <v>8780</v>
      </c>
      <c r="M49" s="234">
        <f>IF(ISERROR(F49/L49-1),"         /0",(F49/L49-1))</f>
        <v>0.439635535307517</v>
      </c>
      <c r="N49" s="233">
        <v>5540</v>
      </c>
      <c r="O49" s="230">
        <v>7100</v>
      </c>
      <c r="P49" s="229"/>
      <c r="Q49" s="230"/>
      <c r="R49" s="229">
        <f>SUM(N49:Q49)</f>
        <v>12640</v>
      </c>
      <c r="S49" s="232">
        <f>R49/$R$9</f>
        <v>0.014641661550579759</v>
      </c>
      <c r="T49" s="231">
        <v>4046</v>
      </c>
      <c r="U49" s="230">
        <v>4596</v>
      </c>
      <c r="V49" s="229">
        <v>138</v>
      </c>
      <c r="W49" s="230"/>
      <c r="X49" s="229">
        <f>SUM(T49:W49)</f>
        <v>8780</v>
      </c>
      <c r="Y49" s="228">
        <f>IF(ISERROR(R49/X49-1),"         /0",IF(R49/X49&gt;5,"  *  ",(R49/X49-1)))</f>
        <v>0.439635535307517</v>
      </c>
    </row>
    <row r="50" spans="1:25" s="220" customFormat="1" ht="19.5" customHeight="1">
      <c r="A50" s="235" t="s">
        <v>181</v>
      </c>
      <c r="B50" s="233">
        <v>6134</v>
      </c>
      <c r="C50" s="230">
        <v>5527</v>
      </c>
      <c r="D50" s="229">
        <v>0</v>
      </c>
      <c r="E50" s="230">
        <v>0</v>
      </c>
      <c r="F50" s="229">
        <f>SUM(B50:E50)</f>
        <v>11661</v>
      </c>
      <c r="G50" s="232">
        <f>F50/$F$9</f>
        <v>0.01350762779598976</v>
      </c>
      <c r="H50" s="233">
        <v>3174</v>
      </c>
      <c r="I50" s="230">
        <v>3056</v>
      </c>
      <c r="J50" s="229"/>
      <c r="K50" s="230"/>
      <c r="L50" s="229">
        <f>SUM(H50:K50)</f>
        <v>6230</v>
      </c>
      <c r="M50" s="234">
        <f>IF(ISERROR(F50/L50-1),"         /0",(F50/L50-1))</f>
        <v>0.8717495987158908</v>
      </c>
      <c r="N50" s="233">
        <v>6134</v>
      </c>
      <c r="O50" s="230">
        <v>5527</v>
      </c>
      <c r="P50" s="229"/>
      <c r="Q50" s="230"/>
      <c r="R50" s="229">
        <f>SUM(N50:Q50)</f>
        <v>11661</v>
      </c>
      <c r="S50" s="232">
        <f>R50/$R$9</f>
        <v>0.01350762779598976</v>
      </c>
      <c r="T50" s="231">
        <v>3174</v>
      </c>
      <c r="U50" s="230">
        <v>3056</v>
      </c>
      <c r="V50" s="229"/>
      <c r="W50" s="230"/>
      <c r="X50" s="229">
        <f>SUM(T50:W50)</f>
        <v>6230</v>
      </c>
      <c r="Y50" s="228">
        <f>IF(ISERROR(R50/X50-1),"         /0",IF(R50/X50&gt;5,"  *  ",(R50/X50-1)))</f>
        <v>0.8717495987158908</v>
      </c>
    </row>
    <row r="51" spans="1:25" s="220" customFormat="1" ht="19.5" customHeight="1">
      <c r="A51" s="235" t="s">
        <v>186</v>
      </c>
      <c r="B51" s="233">
        <v>5791</v>
      </c>
      <c r="C51" s="230">
        <v>4180</v>
      </c>
      <c r="D51" s="229">
        <v>0</v>
      </c>
      <c r="E51" s="230">
        <v>0</v>
      </c>
      <c r="F51" s="229">
        <f t="shared" si="16"/>
        <v>9971</v>
      </c>
      <c r="G51" s="232">
        <f t="shared" si="17"/>
        <v>0.01155000057917965</v>
      </c>
      <c r="H51" s="233">
        <v>5083</v>
      </c>
      <c r="I51" s="230">
        <v>3289</v>
      </c>
      <c r="J51" s="229"/>
      <c r="K51" s="230"/>
      <c r="L51" s="229">
        <f t="shared" si="18"/>
        <v>8372</v>
      </c>
      <c r="M51" s="234">
        <f t="shared" si="19"/>
        <v>0.19099378881987583</v>
      </c>
      <c r="N51" s="233">
        <v>5791</v>
      </c>
      <c r="O51" s="230">
        <v>4180</v>
      </c>
      <c r="P51" s="229"/>
      <c r="Q51" s="230"/>
      <c r="R51" s="229">
        <f t="shared" si="20"/>
        <v>9971</v>
      </c>
      <c r="S51" s="232">
        <f t="shared" si="21"/>
        <v>0.01155000057917965</v>
      </c>
      <c r="T51" s="231">
        <v>5083</v>
      </c>
      <c r="U51" s="230">
        <v>3289</v>
      </c>
      <c r="V51" s="229"/>
      <c r="W51" s="230"/>
      <c r="X51" s="229">
        <f t="shared" si="22"/>
        <v>8372</v>
      </c>
      <c r="Y51" s="228">
        <f t="shared" si="23"/>
        <v>0.19099378881987583</v>
      </c>
    </row>
    <row r="52" spans="1:25" s="220" customFormat="1" ht="19.5" customHeight="1">
      <c r="A52" s="235" t="s">
        <v>193</v>
      </c>
      <c r="B52" s="233">
        <v>4215</v>
      </c>
      <c r="C52" s="230">
        <v>3638</v>
      </c>
      <c r="D52" s="229">
        <v>0</v>
      </c>
      <c r="E52" s="230">
        <v>0</v>
      </c>
      <c r="F52" s="229">
        <f t="shared" si="16"/>
        <v>7853</v>
      </c>
      <c r="G52" s="232">
        <f t="shared" si="17"/>
        <v>0.009096595582017631</v>
      </c>
      <c r="H52" s="233"/>
      <c r="I52" s="230"/>
      <c r="J52" s="229"/>
      <c r="K52" s="230"/>
      <c r="L52" s="229">
        <f t="shared" si="18"/>
        <v>0</v>
      </c>
      <c r="M52" s="234" t="str">
        <f t="shared" si="19"/>
        <v>         /0</v>
      </c>
      <c r="N52" s="233">
        <v>4215</v>
      </c>
      <c r="O52" s="230">
        <v>3638</v>
      </c>
      <c r="P52" s="229"/>
      <c r="Q52" s="230"/>
      <c r="R52" s="229">
        <f t="shared" si="20"/>
        <v>7853</v>
      </c>
      <c r="S52" s="232">
        <f t="shared" si="21"/>
        <v>0.009096595582017631</v>
      </c>
      <c r="T52" s="231"/>
      <c r="U52" s="230"/>
      <c r="V52" s="229"/>
      <c r="W52" s="230"/>
      <c r="X52" s="229">
        <f t="shared" si="22"/>
        <v>0</v>
      </c>
      <c r="Y52" s="228" t="str">
        <f t="shared" si="23"/>
        <v>         /0</v>
      </c>
    </row>
    <row r="53" spans="1:25" s="220" customFormat="1" ht="19.5" customHeight="1">
      <c r="A53" s="235" t="s">
        <v>159</v>
      </c>
      <c r="B53" s="233">
        <v>0</v>
      </c>
      <c r="C53" s="230">
        <v>0</v>
      </c>
      <c r="D53" s="229">
        <v>384</v>
      </c>
      <c r="E53" s="230">
        <v>386</v>
      </c>
      <c r="F53" s="229">
        <f t="shared" si="16"/>
        <v>770</v>
      </c>
      <c r="G53" s="232">
        <f t="shared" si="17"/>
        <v>0.0008919366609134821</v>
      </c>
      <c r="H53" s="233"/>
      <c r="I53" s="230"/>
      <c r="J53" s="229"/>
      <c r="K53" s="230"/>
      <c r="L53" s="229">
        <f t="shared" si="18"/>
        <v>0</v>
      </c>
      <c r="M53" s="234" t="str">
        <f t="shared" si="19"/>
        <v>         /0</v>
      </c>
      <c r="N53" s="233"/>
      <c r="O53" s="230"/>
      <c r="P53" s="229">
        <v>384</v>
      </c>
      <c r="Q53" s="230">
        <v>386</v>
      </c>
      <c r="R53" s="229">
        <f t="shared" si="20"/>
        <v>770</v>
      </c>
      <c r="S53" s="232">
        <f t="shared" si="21"/>
        <v>0.0008919366609134821</v>
      </c>
      <c r="T53" s="231"/>
      <c r="U53" s="230"/>
      <c r="V53" s="229"/>
      <c r="W53" s="230"/>
      <c r="X53" s="229">
        <f t="shared" si="22"/>
        <v>0</v>
      </c>
      <c r="Y53" s="228" t="str">
        <f t="shared" si="23"/>
        <v>         /0</v>
      </c>
    </row>
    <row r="54" spans="1:25" s="220" customFormat="1" ht="19.5" customHeight="1" thickBot="1">
      <c r="A54" s="235" t="s">
        <v>168</v>
      </c>
      <c r="B54" s="233">
        <v>204</v>
      </c>
      <c r="C54" s="230">
        <v>26</v>
      </c>
      <c r="D54" s="229">
        <v>54</v>
      </c>
      <c r="E54" s="230">
        <v>54</v>
      </c>
      <c r="F54" s="229">
        <f t="shared" si="16"/>
        <v>338</v>
      </c>
      <c r="G54" s="232">
        <f t="shared" si="17"/>
        <v>0.00039152544336202205</v>
      </c>
      <c r="H54" s="233">
        <v>286</v>
      </c>
      <c r="I54" s="230">
        <v>32</v>
      </c>
      <c r="J54" s="229">
        <v>14</v>
      </c>
      <c r="K54" s="230">
        <v>7</v>
      </c>
      <c r="L54" s="229">
        <f t="shared" si="18"/>
        <v>339</v>
      </c>
      <c r="M54" s="234">
        <f t="shared" si="19"/>
        <v>-0.002949852507374673</v>
      </c>
      <c r="N54" s="233">
        <v>204</v>
      </c>
      <c r="O54" s="230">
        <v>26</v>
      </c>
      <c r="P54" s="229">
        <v>54</v>
      </c>
      <c r="Q54" s="230">
        <v>54</v>
      </c>
      <c r="R54" s="229">
        <f t="shared" si="20"/>
        <v>338</v>
      </c>
      <c r="S54" s="232">
        <f t="shared" si="21"/>
        <v>0.00039152544336202205</v>
      </c>
      <c r="T54" s="231">
        <v>286</v>
      </c>
      <c r="U54" s="230">
        <v>32</v>
      </c>
      <c r="V54" s="229">
        <v>14</v>
      </c>
      <c r="W54" s="230">
        <v>7</v>
      </c>
      <c r="X54" s="229">
        <f t="shared" si="22"/>
        <v>339</v>
      </c>
      <c r="Y54" s="228">
        <f t="shared" si="23"/>
        <v>-0.002949852507374673</v>
      </c>
    </row>
    <row r="55" spans="1:25" s="283" customFormat="1" ht="19.5" customHeight="1">
      <c r="A55" s="292" t="s">
        <v>57</v>
      </c>
      <c r="B55" s="289">
        <f>SUM(B56:B64)</f>
        <v>9515</v>
      </c>
      <c r="C55" s="288">
        <f>SUM(C56:C64)</f>
        <v>9972</v>
      </c>
      <c r="D55" s="287">
        <f>SUM(D56:D64)</f>
        <v>319</v>
      </c>
      <c r="E55" s="288">
        <f>SUM(E56:E64)</f>
        <v>311</v>
      </c>
      <c r="F55" s="287">
        <f aca="true" t="shared" si="24" ref="F55:F65">SUM(B55:E55)</f>
        <v>20117</v>
      </c>
      <c r="G55" s="290">
        <f aca="true" t="shared" si="25" ref="G55:G65">F55/$F$9</f>
        <v>0.023302714035839635</v>
      </c>
      <c r="H55" s="289">
        <f>SUM(H56:H64)</f>
        <v>8214</v>
      </c>
      <c r="I55" s="288">
        <f>SUM(I56:I64)</f>
        <v>8148</v>
      </c>
      <c r="J55" s="287">
        <f>SUM(J56:J64)</f>
        <v>154</v>
      </c>
      <c r="K55" s="288">
        <f>SUM(K56:K64)</f>
        <v>261</v>
      </c>
      <c r="L55" s="287">
        <f aca="true" t="shared" si="26" ref="L55:L65">SUM(H55:K55)</f>
        <v>16777</v>
      </c>
      <c r="M55" s="291">
        <f aca="true" t="shared" si="27" ref="M55:M65">IF(ISERROR(F55/L55-1),"         /0",(F55/L55-1))</f>
        <v>0.19908207665256006</v>
      </c>
      <c r="N55" s="289">
        <f>SUM(N56:N64)</f>
        <v>9515</v>
      </c>
      <c r="O55" s="288">
        <f>SUM(O56:O64)</f>
        <v>9972</v>
      </c>
      <c r="P55" s="287">
        <f>SUM(P56:P64)</f>
        <v>319</v>
      </c>
      <c r="Q55" s="288">
        <f>SUM(Q56:Q64)</f>
        <v>311</v>
      </c>
      <c r="R55" s="287">
        <f aca="true" t="shared" si="28" ref="R55:R65">SUM(N55:Q55)</f>
        <v>20117</v>
      </c>
      <c r="S55" s="290">
        <f aca="true" t="shared" si="29" ref="S55:S65">R55/$R$9</f>
        <v>0.023302714035839635</v>
      </c>
      <c r="T55" s="289">
        <f>SUM(T56:T64)</f>
        <v>8214</v>
      </c>
      <c r="U55" s="288">
        <f>SUM(U56:U64)</f>
        <v>8148</v>
      </c>
      <c r="V55" s="287">
        <f>SUM(V56:V64)</f>
        <v>154</v>
      </c>
      <c r="W55" s="288">
        <f>SUM(W56:W64)</f>
        <v>261</v>
      </c>
      <c r="X55" s="287">
        <f aca="true" t="shared" si="30" ref="X55:X65">SUM(T55:W55)</f>
        <v>16777</v>
      </c>
      <c r="Y55" s="284">
        <f aca="true" t="shared" si="31" ref="Y55:Y65">IF(ISERROR(R55/X55-1),"         /0",IF(R55/X55&gt;5,"  *  ",(R55/X55-1)))</f>
        <v>0.19908207665256006</v>
      </c>
    </row>
    <row r="56" spans="1:25" ht="19.5" customHeight="1">
      <c r="A56" s="235" t="s">
        <v>158</v>
      </c>
      <c r="B56" s="233">
        <v>5907</v>
      </c>
      <c r="C56" s="230">
        <v>5865</v>
      </c>
      <c r="D56" s="229">
        <v>140</v>
      </c>
      <c r="E56" s="230">
        <v>0</v>
      </c>
      <c r="F56" s="229">
        <f t="shared" si="24"/>
        <v>11912</v>
      </c>
      <c r="G56" s="232">
        <f t="shared" si="25"/>
        <v>0.013798375980261558</v>
      </c>
      <c r="H56" s="233">
        <v>5436</v>
      </c>
      <c r="I56" s="230">
        <v>5243</v>
      </c>
      <c r="J56" s="229">
        <v>1</v>
      </c>
      <c r="K56" s="230"/>
      <c r="L56" s="229">
        <f t="shared" si="26"/>
        <v>10680</v>
      </c>
      <c r="M56" s="234">
        <f t="shared" si="27"/>
        <v>0.1153558052434458</v>
      </c>
      <c r="N56" s="233">
        <v>5907</v>
      </c>
      <c r="O56" s="230">
        <v>5865</v>
      </c>
      <c r="P56" s="229">
        <v>140</v>
      </c>
      <c r="Q56" s="230">
        <v>0</v>
      </c>
      <c r="R56" s="229">
        <f t="shared" si="28"/>
        <v>11912</v>
      </c>
      <c r="S56" s="232">
        <f t="shared" si="29"/>
        <v>0.013798375980261558</v>
      </c>
      <c r="T56" s="231">
        <v>5436</v>
      </c>
      <c r="U56" s="230">
        <v>5243</v>
      </c>
      <c r="V56" s="229">
        <v>1</v>
      </c>
      <c r="W56" s="230"/>
      <c r="X56" s="229">
        <f t="shared" si="30"/>
        <v>10680</v>
      </c>
      <c r="Y56" s="228">
        <f t="shared" si="31"/>
        <v>0.1153558052434458</v>
      </c>
    </row>
    <row r="57" spans="1:25" ht="19.5" customHeight="1">
      <c r="A57" s="235" t="s">
        <v>159</v>
      </c>
      <c r="B57" s="233">
        <v>1158</v>
      </c>
      <c r="C57" s="230">
        <v>1222</v>
      </c>
      <c r="D57" s="229">
        <v>0</v>
      </c>
      <c r="E57" s="230">
        <v>0</v>
      </c>
      <c r="F57" s="229">
        <f t="shared" si="24"/>
        <v>2380</v>
      </c>
      <c r="G57" s="232">
        <f t="shared" si="25"/>
        <v>0.002756895133732581</v>
      </c>
      <c r="H57" s="233"/>
      <c r="I57" s="230"/>
      <c r="J57" s="229"/>
      <c r="K57" s="230"/>
      <c r="L57" s="229">
        <f t="shared" si="26"/>
        <v>0</v>
      </c>
      <c r="M57" s="234" t="str">
        <f t="shared" si="27"/>
        <v>         /0</v>
      </c>
      <c r="N57" s="233">
        <v>1158</v>
      </c>
      <c r="O57" s="230">
        <v>1222</v>
      </c>
      <c r="P57" s="229"/>
      <c r="Q57" s="230"/>
      <c r="R57" s="229">
        <f t="shared" si="28"/>
        <v>2380</v>
      </c>
      <c r="S57" s="232">
        <f t="shared" si="29"/>
        <v>0.002756895133732581</v>
      </c>
      <c r="T57" s="231"/>
      <c r="U57" s="230"/>
      <c r="V57" s="229"/>
      <c r="W57" s="230"/>
      <c r="X57" s="229">
        <f t="shared" si="30"/>
        <v>0</v>
      </c>
      <c r="Y57" s="228" t="str">
        <f t="shared" si="31"/>
        <v>         /0</v>
      </c>
    </row>
    <row r="58" spans="1:25" ht="19.5" customHeight="1">
      <c r="A58" s="235" t="s">
        <v>161</v>
      </c>
      <c r="B58" s="233">
        <v>824</v>
      </c>
      <c r="C58" s="230">
        <v>986</v>
      </c>
      <c r="D58" s="229">
        <v>76</v>
      </c>
      <c r="E58" s="230">
        <v>124</v>
      </c>
      <c r="F58" s="229">
        <f t="shared" si="24"/>
        <v>2010</v>
      </c>
      <c r="G58" s="232">
        <f t="shared" si="25"/>
        <v>0.0023283021927741547</v>
      </c>
      <c r="H58" s="233">
        <v>238</v>
      </c>
      <c r="I58" s="230">
        <v>320</v>
      </c>
      <c r="J58" s="229"/>
      <c r="K58" s="230"/>
      <c r="L58" s="229">
        <f t="shared" si="26"/>
        <v>558</v>
      </c>
      <c r="M58" s="234">
        <f t="shared" si="27"/>
        <v>2.6021505376344085</v>
      </c>
      <c r="N58" s="233">
        <v>824</v>
      </c>
      <c r="O58" s="230">
        <v>986</v>
      </c>
      <c r="P58" s="229">
        <v>76</v>
      </c>
      <c r="Q58" s="230">
        <v>124</v>
      </c>
      <c r="R58" s="229">
        <f t="shared" si="28"/>
        <v>2010</v>
      </c>
      <c r="S58" s="232">
        <f t="shared" si="29"/>
        <v>0.0023283021927741547</v>
      </c>
      <c r="T58" s="231">
        <v>238</v>
      </c>
      <c r="U58" s="230">
        <v>320</v>
      </c>
      <c r="V58" s="229"/>
      <c r="W58" s="230"/>
      <c r="X58" s="229">
        <f t="shared" si="30"/>
        <v>558</v>
      </c>
      <c r="Y58" s="228">
        <f t="shared" si="31"/>
        <v>2.6021505376344085</v>
      </c>
    </row>
    <row r="59" spans="1:25" ht="19.5" customHeight="1">
      <c r="A59" s="235" t="s">
        <v>196</v>
      </c>
      <c r="B59" s="233">
        <v>761</v>
      </c>
      <c r="C59" s="230">
        <v>817</v>
      </c>
      <c r="D59" s="229">
        <v>0</v>
      </c>
      <c r="E59" s="230">
        <v>0</v>
      </c>
      <c r="F59" s="229">
        <f t="shared" si="24"/>
        <v>1578</v>
      </c>
      <c r="G59" s="232">
        <f t="shared" si="25"/>
        <v>0.0018278909752226947</v>
      </c>
      <c r="H59" s="233">
        <v>770</v>
      </c>
      <c r="I59" s="230">
        <v>691</v>
      </c>
      <c r="J59" s="229"/>
      <c r="K59" s="230"/>
      <c r="L59" s="229">
        <f t="shared" si="26"/>
        <v>1461</v>
      </c>
      <c r="M59" s="234">
        <f t="shared" si="27"/>
        <v>0.08008213552361387</v>
      </c>
      <c r="N59" s="233">
        <v>761</v>
      </c>
      <c r="O59" s="230">
        <v>817</v>
      </c>
      <c r="P59" s="229"/>
      <c r="Q59" s="230"/>
      <c r="R59" s="229">
        <f t="shared" si="28"/>
        <v>1578</v>
      </c>
      <c r="S59" s="232">
        <f t="shared" si="29"/>
        <v>0.0018278909752226947</v>
      </c>
      <c r="T59" s="231">
        <v>770</v>
      </c>
      <c r="U59" s="230">
        <v>691</v>
      </c>
      <c r="V59" s="229"/>
      <c r="W59" s="230"/>
      <c r="X59" s="229">
        <f t="shared" si="30"/>
        <v>1461</v>
      </c>
      <c r="Y59" s="228">
        <f t="shared" si="31"/>
        <v>0.08008213552361387</v>
      </c>
    </row>
    <row r="60" spans="1:25" ht="19.5" customHeight="1">
      <c r="A60" s="235" t="s">
        <v>197</v>
      </c>
      <c r="B60" s="233">
        <v>217</v>
      </c>
      <c r="C60" s="230">
        <v>298</v>
      </c>
      <c r="D60" s="229">
        <v>103</v>
      </c>
      <c r="E60" s="230">
        <v>187</v>
      </c>
      <c r="F60" s="229">
        <f t="shared" si="24"/>
        <v>805</v>
      </c>
      <c r="G60" s="232">
        <f t="shared" si="25"/>
        <v>0.0009324792364095495</v>
      </c>
      <c r="H60" s="233">
        <v>472</v>
      </c>
      <c r="I60" s="230">
        <v>839</v>
      </c>
      <c r="J60" s="229">
        <v>148</v>
      </c>
      <c r="K60" s="230">
        <v>259</v>
      </c>
      <c r="L60" s="229">
        <f t="shared" si="26"/>
        <v>1718</v>
      </c>
      <c r="M60" s="234">
        <f t="shared" si="27"/>
        <v>-0.5314318975552969</v>
      </c>
      <c r="N60" s="233">
        <v>217</v>
      </c>
      <c r="O60" s="230">
        <v>298</v>
      </c>
      <c r="P60" s="229">
        <v>103</v>
      </c>
      <c r="Q60" s="230">
        <v>187</v>
      </c>
      <c r="R60" s="229">
        <f t="shared" si="28"/>
        <v>805</v>
      </c>
      <c r="S60" s="232">
        <f t="shared" si="29"/>
        <v>0.0009324792364095495</v>
      </c>
      <c r="T60" s="231">
        <v>472</v>
      </c>
      <c r="U60" s="230">
        <v>839</v>
      </c>
      <c r="V60" s="229">
        <v>148</v>
      </c>
      <c r="W60" s="230">
        <v>259</v>
      </c>
      <c r="X60" s="229">
        <f t="shared" si="30"/>
        <v>1718</v>
      </c>
      <c r="Y60" s="228">
        <f t="shared" si="31"/>
        <v>-0.5314318975552969</v>
      </c>
    </row>
    <row r="61" spans="1:25" ht="19.5" customHeight="1">
      <c r="A61" s="235" t="s">
        <v>186</v>
      </c>
      <c r="B61" s="233">
        <v>282</v>
      </c>
      <c r="C61" s="230">
        <v>348</v>
      </c>
      <c r="D61" s="229">
        <v>0</v>
      </c>
      <c r="E61" s="230">
        <v>0</v>
      </c>
      <c r="F61" s="229">
        <f t="shared" si="24"/>
        <v>630</v>
      </c>
      <c r="G61" s="232">
        <f t="shared" si="25"/>
        <v>0.0007297663589292127</v>
      </c>
      <c r="H61" s="233">
        <v>170</v>
      </c>
      <c r="I61" s="230">
        <v>80</v>
      </c>
      <c r="J61" s="229"/>
      <c r="K61" s="230"/>
      <c r="L61" s="229">
        <f t="shared" si="26"/>
        <v>250</v>
      </c>
      <c r="M61" s="234">
        <f t="shared" si="27"/>
        <v>1.52</v>
      </c>
      <c r="N61" s="233">
        <v>282</v>
      </c>
      <c r="O61" s="230">
        <v>348</v>
      </c>
      <c r="P61" s="229"/>
      <c r="Q61" s="230"/>
      <c r="R61" s="229">
        <f t="shared" si="28"/>
        <v>630</v>
      </c>
      <c r="S61" s="232">
        <f t="shared" si="29"/>
        <v>0.0007297663589292127</v>
      </c>
      <c r="T61" s="231">
        <v>170</v>
      </c>
      <c r="U61" s="230">
        <v>80</v>
      </c>
      <c r="V61" s="229"/>
      <c r="W61" s="230"/>
      <c r="X61" s="229">
        <f t="shared" si="30"/>
        <v>250</v>
      </c>
      <c r="Y61" s="228">
        <f t="shared" si="31"/>
        <v>1.52</v>
      </c>
    </row>
    <row r="62" spans="1:25" ht="19.5" customHeight="1">
      <c r="A62" s="235" t="s">
        <v>198</v>
      </c>
      <c r="B62" s="233">
        <v>216</v>
      </c>
      <c r="C62" s="230">
        <v>173</v>
      </c>
      <c r="D62" s="229">
        <v>0</v>
      </c>
      <c r="E62" s="230">
        <v>0</v>
      </c>
      <c r="F62" s="229">
        <f t="shared" si="24"/>
        <v>389</v>
      </c>
      <c r="G62" s="232">
        <f t="shared" si="25"/>
        <v>0.00045060176765629163</v>
      </c>
      <c r="H62" s="233">
        <v>942</v>
      </c>
      <c r="I62" s="230">
        <v>650</v>
      </c>
      <c r="J62" s="229"/>
      <c r="K62" s="230"/>
      <c r="L62" s="229">
        <f t="shared" si="26"/>
        <v>1592</v>
      </c>
      <c r="M62" s="234">
        <f t="shared" si="27"/>
        <v>-0.7556532663316583</v>
      </c>
      <c r="N62" s="233">
        <v>216</v>
      </c>
      <c r="O62" s="230">
        <v>173</v>
      </c>
      <c r="P62" s="229"/>
      <c r="Q62" s="230"/>
      <c r="R62" s="229">
        <f t="shared" si="28"/>
        <v>389</v>
      </c>
      <c r="S62" s="232">
        <f t="shared" si="29"/>
        <v>0.00045060176765629163</v>
      </c>
      <c r="T62" s="231">
        <v>942</v>
      </c>
      <c r="U62" s="230">
        <v>650</v>
      </c>
      <c r="V62" s="229"/>
      <c r="W62" s="230"/>
      <c r="X62" s="229">
        <f t="shared" si="30"/>
        <v>1592</v>
      </c>
      <c r="Y62" s="228">
        <f t="shared" si="31"/>
        <v>-0.7556532663316583</v>
      </c>
    </row>
    <row r="63" spans="1:25" ht="19.5" customHeight="1">
      <c r="A63" s="235" t="s">
        <v>181</v>
      </c>
      <c r="B63" s="233">
        <v>130</v>
      </c>
      <c r="C63" s="230">
        <v>241</v>
      </c>
      <c r="D63" s="229">
        <v>0</v>
      </c>
      <c r="E63" s="230">
        <v>0</v>
      </c>
      <c r="F63" s="229">
        <f t="shared" si="24"/>
        <v>371</v>
      </c>
      <c r="G63" s="232">
        <f t="shared" si="25"/>
        <v>0.0004297513002583141</v>
      </c>
      <c r="H63" s="233">
        <v>58</v>
      </c>
      <c r="I63" s="230">
        <v>189</v>
      </c>
      <c r="J63" s="229"/>
      <c r="K63" s="230"/>
      <c r="L63" s="229">
        <f t="shared" si="26"/>
        <v>247</v>
      </c>
      <c r="M63" s="234">
        <f t="shared" si="27"/>
        <v>0.5020242914979758</v>
      </c>
      <c r="N63" s="233">
        <v>130</v>
      </c>
      <c r="O63" s="230">
        <v>241</v>
      </c>
      <c r="P63" s="229"/>
      <c r="Q63" s="230"/>
      <c r="R63" s="229">
        <f t="shared" si="28"/>
        <v>371</v>
      </c>
      <c r="S63" s="232">
        <f t="shared" si="29"/>
        <v>0.0004297513002583141</v>
      </c>
      <c r="T63" s="231">
        <v>58</v>
      </c>
      <c r="U63" s="230">
        <v>189</v>
      </c>
      <c r="V63" s="229"/>
      <c r="W63" s="230"/>
      <c r="X63" s="229">
        <f t="shared" si="30"/>
        <v>247</v>
      </c>
      <c r="Y63" s="228">
        <f t="shared" si="31"/>
        <v>0.5020242914979758</v>
      </c>
    </row>
    <row r="64" spans="1:25" ht="19.5" customHeight="1" thickBot="1">
      <c r="A64" s="235" t="s">
        <v>168</v>
      </c>
      <c r="B64" s="233">
        <v>20</v>
      </c>
      <c r="C64" s="230">
        <v>22</v>
      </c>
      <c r="D64" s="229">
        <v>0</v>
      </c>
      <c r="E64" s="230">
        <v>0</v>
      </c>
      <c r="F64" s="229">
        <f t="shared" si="24"/>
        <v>42</v>
      </c>
      <c r="G64" s="232">
        <f t="shared" si="25"/>
        <v>4.865109059528084E-05</v>
      </c>
      <c r="H64" s="233">
        <v>128</v>
      </c>
      <c r="I64" s="230">
        <v>136</v>
      </c>
      <c r="J64" s="229">
        <v>5</v>
      </c>
      <c r="K64" s="230">
        <v>2</v>
      </c>
      <c r="L64" s="229">
        <f t="shared" si="26"/>
        <v>271</v>
      </c>
      <c r="M64" s="234">
        <f t="shared" si="27"/>
        <v>-0.8450184501845018</v>
      </c>
      <c r="N64" s="233">
        <v>20</v>
      </c>
      <c r="O64" s="230">
        <v>22</v>
      </c>
      <c r="P64" s="229"/>
      <c r="Q64" s="230">
        <v>0</v>
      </c>
      <c r="R64" s="229">
        <f t="shared" si="28"/>
        <v>42</v>
      </c>
      <c r="S64" s="232">
        <f t="shared" si="29"/>
        <v>4.865109059528084E-05</v>
      </c>
      <c r="T64" s="231">
        <v>128</v>
      </c>
      <c r="U64" s="230">
        <v>136</v>
      </c>
      <c r="V64" s="229">
        <v>5</v>
      </c>
      <c r="W64" s="230">
        <v>2</v>
      </c>
      <c r="X64" s="229">
        <f t="shared" si="30"/>
        <v>271</v>
      </c>
      <c r="Y64" s="228">
        <f t="shared" si="31"/>
        <v>-0.8450184501845018</v>
      </c>
    </row>
    <row r="65" spans="1:25" s="220" customFormat="1" ht="19.5" customHeight="1" thickBot="1">
      <c r="A65" s="279" t="s">
        <v>56</v>
      </c>
      <c r="B65" s="276">
        <v>2287</v>
      </c>
      <c r="C65" s="275">
        <v>487</v>
      </c>
      <c r="D65" s="274">
        <v>0</v>
      </c>
      <c r="E65" s="275">
        <v>1</v>
      </c>
      <c r="F65" s="274">
        <f t="shared" si="24"/>
        <v>2775</v>
      </c>
      <c r="G65" s="277">
        <f t="shared" si="25"/>
        <v>0.0032144470571881987</v>
      </c>
      <c r="H65" s="276">
        <v>1703</v>
      </c>
      <c r="I65" s="275">
        <v>298</v>
      </c>
      <c r="J65" s="274">
        <v>6</v>
      </c>
      <c r="K65" s="275">
        <v>1</v>
      </c>
      <c r="L65" s="274">
        <f t="shared" si="26"/>
        <v>2008</v>
      </c>
      <c r="M65" s="278">
        <f t="shared" si="27"/>
        <v>0.38197211155378485</v>
      </c>
      <c r="N65" s="276">
        <v>2287</v>
      </c>
      <c r="O65" s="275">
        <v>487</v>
      </c>
      <c r="P65" s="274">
        <v>0</v>
      </c>
      <c r="Q65" s="275">
        <v>1</v>
      </c>
      <c r="R65" s="274">
        <f t="shared" si="28"/>
        <v>2775</v>
      </c>
      <c r="S65" s="277">
        <f t="shared" si="29"/>
        <v>0.0032144470571881987</v>
      </c>
      <c r="T65" s="276">
        <v>1703</v>
      </c>
      <c r="U65" s="275">
        <v>298</v>
      </c>
      <c r="V65" s="274">
        <v>6</v>
      </c>
      <c r="W65" s="275">
        <v>1</v>
      </c>
      <c r="X65" s="274">
        <f t="shared" si="30"/>
        <v>2008</v>
      </c>
      <c r="Y65" s="271">
        <f t="shared" si="31"/>
        <v>0.38197211155378485</v>
      </c>
    </row>
    <row r="66" ht="15" thickTop="1">
      <c r="A66" s="121" t="s">
        <v>144</v>
      </c>
    </row>
    <row r="67" ht="14.25">
      <c r="A67" s="121" t="s">
        <v>67</v>
      </c>
    </row>
  </sheetData>
  <sheetProtection/>
  <mergeCells count="26"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N7:O7"/>
    <mergeCell ref="P7:Q7"/>
    <mergeCell ref="R7:R8"/>
    <mergeCell ref="T7:U7"/>
    <mergeCell ref="V7:W7"/>
    <mergeCell ref="X7:X8"/>
  </mergeCells>
  <conditionalFormatting sqref="Y66:Y65536 M66:M65536 Y3 M3">
    <cfRule type="cellIs" priority="3" dxfId="89" operator="lessThan" stopIfTrue="1">
      <formula>0</formula>
    </cfRule>
  </conditionalFormatting>
  <conditionalFormatting sqref="Y9:Y65 M9:M65">
    <cfRule type="cellIs" priority="4" dxfId="89" operator="lessThan" stopIfTrue="1">
      <formula>0</formula>
    </cfRule>
    <cfRule type="cellIs" priority="5" dxfId="91" operator="greaterThanOrEqual" stopIfTrue="1">
      <formula>0</formula>
    </cfRule>
  </conditionalFormatting>
  <conditionalFormatting sqref="M5 Y5 Y7:Y8 M7:M8">
    <cfRule type="cellIs" priority="2" dxfId="89" operator="lessThan" stopIfTrue="1">
      <formula>0</formula>
    </cfRule>
  </conditionalFormatting>
  <conditionalFormatting sqref="M6 Y6">
    <cfRule type="cellIs" priority="1" dxfId="89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59"/>
  <sheetViews>
    <sheetView showGridLines="0" zoomScale="85" zoomScaleNormal="85" zoomScalePageLayoutView="0" workbookViewId="0" topLeftCell="A7">
      <selection activeCell="T56" sqref="T56:W56"/>
    </sheetView>
  </sheetViews>
  <sheetFormatPr defaultColWidth="8.00390625" defaultRowHeight="15"/>
  <cols>
    <col min="1" max="1" width="18.140625" style="128" customWidth="1"/>
    <col min="2" max="2" width="8.28125" style="128" customWidth="1"/>
    <col min="3" max="3" width="9.7109375" style="128" bestFit="1" customWidth="1"/>
    <col min="4" max="4" width="8.00390625" style="128" bestFit="1" customWidth="1"/>
    <col min="5" max="5" width="9.140625" style="128" customWidth="1"/>
    <col min="6" max="6" width="8.7109375" style="128" bestFit="1" customWidth="1"/>
    <col min="7" max="7" width="9.00390625" style="128" bestFit="1" customWidth="1"/>
    <col min="8" max="8" width="8.28125" style="128" customWidth="1"/>
    <col min="9" max="9" width="9.7109375" style="128" bestFit="1" customWidth="1"/>
    <col min="10" max="10" width="7.8515625" style="128" customWidth="1"/>
    <col min="11" max="11" width="9.00390625" style="128" customWidth="1"/>
    <col min="12" max="12" width="8.28125" style="128" customWidth="1"/>
    <col min="13" max="13" width="8.8515625" style="128" bestFit="1" customWidth="1"/>
    <col min="14" max="14" width="9.28125" style="128" bestFit="1" customWidth="1"/>
    <col min="15" max="15" width="9.28125" style="128" customWidth="1"/>
    <col min="16" max="16" width="8.00390625" style="128" customWidth="1"/>
    <col min="17" max="17" width="9.28125" style="128" customWidth="1"/>
    <col min="18" max="18" width="9.8515625" style="128" bestFit="1" customWidth="1"/>
    <col min="19" max="19" width="9.7109375" style="128" customWidth="1"/>
    <col min="20" max="20" width="10.140625" style="128" customWidth="1"/>
    <col min="21" max="21" width="9.28125" style="128" customWidth="1"/>
    <col min="22" max="22" width="8.7109375" style="128" bestFit="1" customWidth="1"/>
    <col min="23" max="23" width="9.00390625" style="128" customWidth="1"/>
    <col min="24" max="24" width="9.8515625" style="128" bestFit="1" customWidth="1"/>
    <col min="25" max="25" width="8.7109375" style="128" customWidth="1"/>
    <col min="26" max="16384" width="8.00390625" style="128" customWidth="1"/>
  </cols>
  <sheetData>
    <row r="1" spans="24:25" ht="18.75" thickBot="1">
      <c r="X1" s="577" t="s">
        <v>28</v>
      </c>
      <c r="Y1" s="578"/>
    </row>
    <row r="2" ht="5.25" customHeight="1" thickBot="1"/>
    <row r="3" spans="1:25" ht="24" customHeight="1" thickTop="1">
      <c r="A3" s="642" t="s">
        <v>70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4"/>
    </row>
    <row r="4" spans="1:25" ht="21" customHeight="1" thickBot="1">
      <c r="A4" s="651" t="s">
        <v>45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3"/>
    </row>
    <row r="5" spans="1:25" s="270" customFormat="1" ht="15.75" customHeight="1" thickBot="1" thickTop="1">
      <c r="A5" s="659" t="s">
        <v>62</v>
      </c>
      <c r="B5" s="635" t="s">
        <v>36</v>
      </c>
      <c r="C5" s="636"/>
      <c r="D5" s="636"/>
      <c r="E5" s="636"/>
      <c r="F5" s="636"/>
      <c r="G5" s="636"/>
      <c r="H5" s="636"/>
      <c r="I5" s="636"/>
      <c r="J5" s="637"/>
      <c r="K5" s="637"/>
      <c r="L5" s="637"/>
      <c r="M5" s="638"/>
      <c r="N5" s="635" t="s">
        <v>35</v>
      </c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9"/>
    </row>
    <row r="6" spans="1:25" s="168" customFormat="1" ht="26.25" customHeight="1" thickBot="1">
      <c r="A6" s="660"/>
      <c r="B6" s="627" t="s">
        <v>156</v>
      </c>
      <c r="C6" s="628"/>
      <c r="D6" s="628"/>
      <c r="E6" s="628"/>
      <c r="F6" s="628"/>
      <c r="G6" s="632" t="s">
        <v>34</v>
      </c>
      <c r="H6" s="627" t="s">
        <v>146</v>
      </c>
      <c r="I6" s="628"/>
      <c r="J6" s="628"/>
      <c r="K6" s="628"/>
      <c r="L6" s="628"/>
      <c r="M6" s="629" t="s">
        <v>33</v>
      </c>
      <c r="N6" s="627" t="s">
        <v>157</v>
      </c>
      <c r="O6" s="628"/>
      <c r="P6" s="628"/>
      <c r="Q6" s="628"/>
      <c r="R6" s="628"/>
      <c r="S6" s="632" t="s">
        <v>34</v>
      </c>
      <c r="T6" s="627" t="s">
        <v>147</v>
      </c>
      <c r="U6" s="628"/>
      <c r="V6" s="628"/>
      <c r="W6" s="628"/>
      <c r="X6" s="628"/>
      <c r="Y6" s="645" t="s">
        <v>33</v>
      </c>
    </row>
    <row r="7" spans="1:25" s="168" customFormat="1" ht="26.25" customHeight="1">
      <c r="A7" s="661"/>
      <c r="B7" s="595" t="s">
        <v>22</v>
      </c>
      <c r="C7" s="587"/>
      <c r="D7" s="586" t="s">
        <v>21</v>
      </c>
      <c r="E7" s="587"/>
      <c r="F7" s="658" t="s">
        <v>17</v>
      </c>
      <c r="G7" s="633"/>
      <c r="H7" s="595" t="s">
        <v>22</v>
      </c>
      <c r="I7" s="587"/>
      <c r="J7" s="586" t="s">
        <v>21</v>
      </c>
      <c r="K7" s="587"/>
      <c r="L7" s="658" t="s">
        <v>17</v>
      </c>
      <c r="M7" s="630"/>
      <c r="N7" s="595" t="s">
        <v>22</v>
      </c>
      <c r="O7" s="587"/>
      <c r="P7" s="586" t="s">
        <v>21</v>
      </c>
      <c r="Q7" s="587"/>
      <c r="R7" s="658" t="s">
        <v>17</v>
      </c>
      <c r="S7" s="633"/>
      <c r="T7" s="595" t="s">
        <v>22</v>
      </c>
      <c r="U7" s="587"/>
      <c r="V7" s="586" t="s">
        <v>21</v>
      </c>
      <c r="W7" s="587"/>
      <c r="X7" s="658" t="s">
        <v>17</v>
      </c>
      <c r="Y7" s="646"/>
    </row>
    <row r="8" spans="1:25" s="266" customFormat="1" ht="15" thickBot="1">
      <c r="A8" s="662"/>
      <c r="B8" s="269" t="s">
        <v>31</v>
      </c>
      <c r="C8" s="267" t="s">
        <v>30</v>
      </c>
      <c r="D8" s="268" t="s">
        <v>31</v>
      </c>
      <c r="E8" s="267" t="s">
        <v>30</v>
      </c>
      <c r="F8" s="641"/>
      <c r="G8" s="634"/>
      <c r="H8" s="269" t="s">
        <v>31</v>
      </c>
      <c r="I8" s="267" t="s">
        <v>30</v>
      </c>
      <c r="J8" s="268" t="s">
        <v>31</v>
      </c>
      <c r="K8" s="267" t="s">
        <v>30</v>
      </c>
      <c r="L8" s="641"/>
      <c r="M8" s="631"/>
      <c r="N8" s="269" t="s">
        <v>31</v>
      </c>
      <c r="O8" s="267" t="s">
        <v>30</v>
      </c>
      <c r="P8" s="268" t="s">
        <v>31</v>
      </c>
      <c r="Q8" s="267" t="s">
        <v>30</v>
      </c>
      <c r="R8" s="641"/>
      <c r="S8" s="634"/>
      <c r="T8" s="269" t="s">
        <v>31</v>
      </c>
      <c r="U8" s="267" t="s">
        <v>30</v>
      </c>
      <c r="V8" s="268" t="s">
        <v>31</v>
      </c>
      <c r="W8" s="267" t="s">
        <v>30</v>
      </c>
      <c r="X8" s="641"/>
      <c r="Y8" s="647"/>
    </row>
    <row r="9" spans="1:25" s="259" customFormat="1" ht="18" customHeight="1" thickBot="1" thickTop="1">
      <c r="A9" s="323" t="s">
        <v>24</v>
      </c>
      <c r="B9" s="321">
        <f>B10+B19+B34+B44+B51+B56</f>
        <v>25908.553</v>
      </c>
      <c r="C9" s="320">
        <f>C10+C19+C34+C44+C51+C56</f>
        <v>12976.107</v>
      </c>
      <c r="D9" s="319">
        <f>D10+D19+D34+D44+D51+D56</f>
        <v>4100.288999999999</v>
      </c>
      <c r="E9" s="320">
        <f>E10+E19+E34+E44+E51+E56</f>
        <v>1868.2300000000002</v>
      </c>
      <c r="F9" s="319">
        <f aca="true" t="shared" si="0" ref="F9:F18">SUM(B9:E9)</f>
        <v>44853.179000000004</v>
      </c>
      <c r="G9" s="322">
        <f aca="true" t="shared" si="1" ref="G9:G18">F9/$F$9</f>
        <v>1</v>
      </c>
      <c r="H9" s="321">
        <f>H10+H19+H34+H44+H51+H56</f>
        <v>27487.990999999995</v>
      </c>
      <c r="I9" s="320">
        <f>I10+I19+I34+I44+I51+I56</f>
        <v>15208.327000000001</v>
      </c>
      <c r="J9" s="319">
        <f>J10+J19+J34+J44+J51+J56</f>
        <v>3909.5429999999997</v>
      </c>
      <c r="K9" s="320">
        <f>K10+K19+K34+K44+K51+K56</f>
        <v>1861.331</v>
      </c>
      <c r="L9" s="319">
        <f aca="true" t="shared" si="2" ref="L9:L18">SUM(H9:K9)</f>
        <v>48467.191999999995</v>
      </c>
      <c r="M9" s="446">
        <f aca="true" t="shared" si="3" ref="M9:M21">IF(ISERROR(F9/L9-1),"         /0",(F9/L9-1))</f>
        <v>-0.0745661725152138</v>
      </c>
      <c r="N9" s="321">
        <f>N10+N19+N34+N44+N51+N56</f>
        <v>25908.553</v>
      </c>
      <c r="O9" s="320">
        <f>O10+O19+O34+O44+O51+O56</f>
        <v>12976.107</v>
      </c>
      <c r="P9" s="319">
        <f>P10+P19+P34+P44+P51+P56</f>
        <v>4100.288999999999</v>
      </c>
      <c r="Q9" s="320">
        <f>Q10+Q19+Q34+Q44+Q51+Q56</f>
        <v>1868.2300000000002</v>
      </c>
      <c r="R9" s="319">
        <f aca="true" t="shared" si="4" ref="R9:R18">SUM(N9:Q9)</f>
        <v>44853.179000000004</v>
      </c>
      <c r="S9" s="322">
        <f aca="true" t="shared" si="5" ref="S9:S18">R9/$R$9</f>
        <v>1</v>
      </c>
      <c r="T9" s="321">
        <f>T10+T19+T34+T44+T51+T56</f>
        <v>27487.990999999995</v>
      </c>
      <c r="U9" s="320">
        <f>U10+U19+U34+U44+U51+U56</f>
        <v>15208.327000000001</v>
      </c>
      <c r="V9" s="319">
        <f>V10+V19+V34+V44+V51+V56</f>
        <v>3909.5429999999997</v>
      </c>
      <c r="W9" s="320">
        <f>W10+W19+W34+W44+W51+W56</f>
        <v>1861.331</v>
      </c>
      <c r="X9" s="319">
        <f aca="true" t="shared" si="6" ref="X9:X18">SUM(T9:W9)</f>
        <v>48467.191999999995</v>
      </c>
      <c r="Y9" s="318">
        <f>IF(ISERROR(R9/X9-1),"         /0",(R9/X9-1))</f>
        <v>-0.0745661725152138</v>
      </c>
    </row>
    <row r="10" spans="1:25" s="236" customFormat="1" ht="19.5" customHeight="1" thickTop="1">
      <c r="A10" s="317" t="s">
        <v>61</v>
      </c>
      <c r="B10" s="314">
        <f>SUM(B11:B18)</f>
        <v>18321.572999999997</v>
      </c>
      <c r="C10" s="313">
        <f>SUM(C11:C18)</f>
        <v>7095.275</v>
      </c>
      <c r="D10" s="312">
        <f>SUM(D11:D18)</f>
        <v>4013.258</v>
      </c>
      <c r="E10" s="313">
        <f>SUM(E11:E18)</f>
        <v>1185.643</v>
      </c>
      <c r="F10" s="312">
        <f t="shared" si="0"/>
        <v>30615.749</v>
      </c>
      <c r="G10" s="315">
        <f t="shared" si="1"/>
        <v>0.6825770142178773</v>
      </c>
      <c r="H10" s="314">
        <f>SUM(H11:H18)</f>
        <v>20108.657999999996</v>
      </c>
      <c r="I10" s="313">
        <f>SUM(I11:I18)</f>
        <v>7062.419999999999</v>
      </c>
      <c r="J10" s="312">
        <f>SUM(J11:J18)</f>
        <v>3364.964</v>
      </c>
      <c r="K10" s="313">
        <f>SUM(K11:K18)</f>
        <v>1342.8509999999999</v>
      </c>
      <c r="L10" s="312">
        <f t="shared" si="2"/>
        <v>31878.892999999993</v>
      </c>
      <c r="M10" s="316">
        <f t="shared" si="3"/>
        <v>-0.039623207744384104</v>
      </c>
      <c r="N10" s="314">
        <f>SUM(N11:N18)</f>
        <v>18321.572999999997</v>
      </c>
      <c r="O10" s="313">
        <f>SUM(O11:O18)</f>
        <v>7095.275</v>
      </c>
      <c r="P10" s="312">
        <f>SUM(P11:P18)</f>
        <v>4013.258</v>
      </c>
      <c r="Q10" s="313">
        <f>SUM(Q11:Q18)</f>
        <v>1185.643</v>
      </c>
      <c r="R10" s="312">
        <f t="shared" si="4"/>
        <v>30615.749</v>
      </c>
      <c r="S10" s="315">
        <f t="shared" si="5"/>
        <v>0.6825770142178773</v>
      </c>
      <c r="T10" s="314">
        <f>SUM(T11:T18)</f>
        <v>20108.657999999996</v>
      </c>
      <c r="U10" s="313">
        <f>SUM(U11:U18)</f>
        <v>7062.419999999999</v>
      </c>
      <c r="V10" s="312">
        <f>SUM(V11:V18)</f>
        <v>3364.964</v>
      </c>
      <c r="W10" s="313">
        <f>SUM(W11:W18)</f>
        <v>1342.8509999999999</v>
      </c>
      <c r="X10" s="312">
        <f t="shared" si="6"/>
        <v>31878.892999999993</v>
      </c>
      <c r="Y10" s="311">
        <f aca="true" t="shared" si="7" ref="Y10:Y18">IF(ISERROR(R10/X10-1),"         /0",IF(R10/X10&gt;5,"  *  ",(R10/X10-1)))</f>
        <v>-0.039623207744384104</v>
      </c>
    </row>
    <row r="11" spans="1:25" ht="19.5" customHeight="1">
      <c r="A11" s="235" t="s">
        <v>263</v>
      </c>
      <c r="B11" s="233">
        <v>13287.58</v>
      </c>
      <c r="C11" s="230">
        <v>5246.315</v>
      </c>
      <c r="D11" s="229">
        <v>3185.8379999999997</v>
      </c>
      <c r="E11" s="230">
        <v>1155.92</v>
      </c>
      <c r="F11" s="229">
        <f t="shared" si="0"/>
        <v>22875.653</v>
      </c>
      <c r="G11" s="232">
        <f t="shared" si="1"/>
        <v>0.5100118544551769</v>
      </c>
      <c r="H11" s="233">
        <v>14403.503</v>
      </c>
      <c r="I11" s="230">
        <v>5062.179</v>
      </c>
      <c r="J11" s="229">
        <v>2445.116</v>
      </c>
      <c r="K11" s="230">
        <v>1301.038</v>
      </c>
      <c r="L11" s="229">
        <f t="shared" si="2"/>
        <v>23211.836000000003</v>
      </c>
      <c r="M11" s="234">
        <f t="shared" si="3"/>
        <v>-0.01448325759323843</v>
      </c>
      <c r="N11" s="233">
        <v>13287.58</v>
      </c>
      <c r="O11" s="230">
        <v>5246.315</v>
      </c>
      <c r="P11" s="229">
        <v>3185.8379999999997</v>
      </c>
      <c r="Q11" s="230">
        <v>1155.92</v>
      </c>
      <c r="R11" s="229">
        <f t="shared" si="4"/>
        <v>22875.653</v>
      </c>
      <c r="S11" s="232">
        <f t="shared" si="5"/>
        <v>0.5100118544551769</v>
      </c>
      <c r="T11" s="233">
        <v>14403.503</v>
      </c>
      <c r="U11" s="230">
        <v>5062.179</v>
      </c>
      <c r="V11" s="229">
        <v>2445.116</v>
      </c>
      <c r="W11" s="230">
        <v>1301.038</v>
      </c>
      <c r="X11" s="229">
        <f t="shared" si="6"/>
        <v>23211.836000000003</v>
      </c>
      <c r="Y11" s="228">
        <f t="shared" si="7"/>
        <v>-0.01448325759323843</v>
      </c>
    </row>
    <row r="12" spans="1:25" ht="19.5" customHeight="1">
      <c r="A12" s="235" t="s">
        <v>265</v>
      </c>
      <c r="B12" s="233">
        <v>4139.986</v>
      </c>
      <c r="C12" s="230">
        <v>362.60699999999997</v>
      </c>
      <c r="D12" s="229">
        <v>827.34</v>
      </c>
      <c r="E12" s="230">
        <v>29.723</v>
      </c>
      <c r="F12" s="229">
        <f t="shared" si="0"/>
        <v>5359.656</v>
      </c>
      <c r="G12" s="232">
        <f t="shared" si="1"/>
        <v>0.11949333624713646</v>
      </c>
      <c r="H12" s="233">
        <v>4656.584000000001</v>
      </c>
      <c r="I12" s="230">
        <v>342.72700000000003</v>
      </c>
      <c r="J12" s="229">
        <v>739.46</v>
      </c>
      <c r="K12" s="230">
        <v>41.763</v>
      </c>
      <c r="L12" s="229">
        <f t="shared" si="2"/>
        <v>5780.534000000001</v>
      </c>
      <c r="M12" s="234">
        <f t="shared" si="3"/>
        <v>-0.07280953628159625</v>
      </c>
      <c r="N12" s="233">
        <v>4139.986</v>
      </c>
      <c r="O12" s="230">
        <v>362.60699999999997</v>
      </c>
      <c r="P12" s="229">
        <v>827.34</v>
      </c>
      <c r="Q12" s="230">
        <v>29.723</v>
      </c>
      <c r="R12" s="229">
        <f t="shared" si="4"/>
        <v>5359.656</v>
      </c>
      <c r="S12" s="232">
        <f t="shared" si="5"/>
        <v>0.11949333624713646</v>
      </c>
      <c r="T12" s="233">
        <v>4656.584000000001</v>
      </c>
      <c r="U12" s="230">
        <v>342.72700000000003</v>
      </c>
      <c r="V12" s="229">
        <v>739.46</v>
      </c>
      <c r="W12" s="230">
        <v>41.763</v>
      </c>
      <c r="X12" s="229">
        <f t="shared" si="6"/>
        <v>5780.534000000001</v>
      </c>
      <c r="Y12" s="228">
        <f t="shared" si="7"/>
        <v>-0.07280953628159625</v>
      </c>
    </row>
    <row r="13" spans="1:25" ht="19.5" customHeight="1">
      <c r="A13" s="235" t="s">
        <v>268</v>
      </c>
      <c r="B13" s="233">
        <v>28.531</v>
      </c>
      <c r="C13" s="230">
        <v>616.986</v>
      </c>
      <c r="D13" s="229">
        <v>0</v>
      </c>
      <c r="E13" s="230">
        <v>0</v>
      </c>
      <c r="F13" s="229">
        <f t="shared" si="0"/>
        <v>645.5169999999999</v>
      </c>
      <c r="G13" s="232">
        <f t="shared" si="1"/>
        <v>0.014391778116775176</v>
      </c>
      <c r="H13" s="233">
        <v>30.229</v>
      </c>
      <c r="I13" s="230">
        <v>431.11899999999997</v>
      </c>
      <c r="J13" s="229">
        <v>0</v>
      </c>
      <c r="K13" s="230">
        <v>0</v>
      </c>
      <c r="L13" s="229">
        <f t="shared" si="2"/>
        <v>461.34799999999996</v>
      </c>
      <c r="M13" s="234">
        <f>IF(ISERROR(F13/L13-1),"         /0",(F13/L13-1))</f>
        <v>0.39919756886341773</v>
      </c>
      <c r="N13" s="233">
        <v>28.531</v>
      </c>
      <c r="O13" s="230">
        <v>616.986</v>
      </c>
      <c r="P13" s="229">
        <v>0</v>
      </c>
      <c r="Q13" s="230">
        <v>0</v>
      </c>
      <c r="R13" s="229">
        <f t="shared" si="4"/>
        <v>645.5169999999999</v>
      </c>
      <c r="S13" s="232">
        <f t="shared" si="5"/>
        <v>0.014391778116775176</v>
      </c>
      <c r="T13" s="233">
        <v>30.229</v>
      </c>
      <c r="U13" s="230">
        <v>431.11899999999997</v>
      </c>
      <c r="V13" s="229">
        <v>0</v>
      </c>
      <c r="W13" s="230">
        <v>0</v>
      </c>
      <c r="X13" s="229">
        <f t="shared" si="6"/>
        <v>461.34799999999996</v>
      </c>
      <c r="Y13" s="228">
        <f t="shared" si="7"/>
        <v>0.39919756886341773</v>
      </c>
    </row>
    <row r="14" spans="1:25" ht="19.5" customHeight="1">
      <c r="A14" s="235" t="s">
        <v>271</v>
      </c>
      <c r="B14" s="233">
        <v>12.576</v>
      </c>
      <c r="C14" s="230">
        <v>481.70799999999997</v>
      </c>
      <c r="D14" s="229">
        <v>0</v>
      </c>
      <c r="E14" s="230">
        <v>0</v>
      </c>
      <c r="F14" s="229">
        <f t="shared" si="0"/>
        <v>494.284</v>
      </c>
      <c r="G14" s="232">
        <f t="shared" si="1"/>
        <v>0.011020043863557585</v>
      </c>
      <c r="H14" s="233">
        <v>15.813</v>
      </c>
      <c r="I14" s="230">
        <v>410.799</v>
      </c>
      <c r="J14" s="229">
        <v>0</v>
      </c>
      <c r="K14" s="230">
        <v>0</v>
      </c>
      <c r="L14" s="229">
        <f t="shared" si="2"/>
        <v>426.61199999999997</v>
      </c>
      <c r="M14" s="234">
        <f t="shared" si="3"/>
        <v>0.15862657402979763</v>
      </c>
      <c r="N14" s="233">
        <v>12.576</v>
      </c>
      <c r="O14" s="230">
        <v>481.70799999999997</v>
      </c>
      <c r="P14" s="229">
        <v>0</v>
      </c>
      <c r="Q14" s="230">
        <v>0</v>
      </c>
      <c r="R14" s="229">
        <f t="shared" si="4"/>
        <v>494.284</v>
      </c>
      <c r="S14" s="232">
        <f t="shared" si="5"/>
        <v>0.011020043863557585</v>
      </c>
      <c r="T14" s="233">
        <v>15.813</v>
      </c>
      <c r="U14" s="230">
        <v>410.799</v>
      </c>
      <c r="V14" s="229">
        <v>0</v>
      </c>
      <c r="W14" s="230">
        <v>0</v>
      </c>
      <c r="X14" s="229">
        <f t="shared" si="6"/>
        <v>426.61199999999997</v>
      </c>
      <c r="Y14" s="228">
        <f t="shared" si="7"/>
        <v>0.15862657402979763</v>
      </c>
    </row>
    <row r="15" spans="1:25" ht="19.5" customHeight="1">
      <c r="A15" s="235" t="s">
        <v>267</v>
      </c>
      <c r="B15" s="233">
        <v>195.17200000000003</v>
      </c>
      <c r="C15" s="230">
        <v>119.183</v>
      </c>
      <c r="D15" s="229">
        <v>0</v>
      </c>
      <c r="E15" s="230">
        <v>0</v>
      </c>
      <c r="F15" s="229">
        <f t="shared" si="0"/>
        <v>314.355</v>
      </c>
      <c r="G15" s="232">
        <f t="shared" si="1"/>
        <v>0.007008533330491468</v>
      </c>
      <c r="H15" s="233">
        <v>207.618</v>
      </c>
      <c r="I15" s="230">
        <v>112.918</v>
      </c>
      <c r="J15" s="229"/>
      <c r="K15" s="230"/>
      <c r="L15" s="229">
        <f t="shared" si="2"/>
        <v>320.536</v>
      </c>
      <c r="M15" s="234">
        <f t="shared" si="3"/>
        <v>-0.019283325429904852</v>
      </c>
      <c r="N15" s="233">
        <v>195.17200000000003</v>
      </c>
      <c r="O15" s="230">
        <v>119.183</v>
      </c>
      <c r="P15" s="229">
        <v>0</v>
      </c>
      <c r="Q15" s="230">
        <v>0</v>
      </c>
      <c r="R15" s="229">
        <f t="shared" si="4"/>
        <v>314.355</v>
      </c>
      <c r="S15" s="232">
        <f t="shared" si="5"/>
        <v>0.007008533330491468</v>
      </c>
      <c r="T15" s="233">
        <v>207.618</v>
      </c>
      <c r="U15" s="230">
        <v>112.918</v>
      </c>
      <c r="V15" s="229"/>
      <c r="W15" s="230"/>
      <c r="X15" s="229">
        <f t="shared" si="6"/>
        <v>320.536</v>
      </c>
      <c r="Y15" s="228">
        <f t="shared" si="7"/>
        <v>-0.019283325429904852</v>
      </c>
    </row>
    <row r="16" spans="1:25" ht="19.5" customHeight="1">
      <c r="A16" s="235" t="s">
        <v>272</v>
      </c>
      <c r="B16" s="233">
        <v>123.305</v>
      </c>
      <c r="C16" s="230">
        <v>116.039</v>
      </c>
      <c r="D16" s="229">
        <v>0</v>
      </c>
      <c r="E16" s="230">
        <v>0</v>
      </c>
      <c r="F16" s="229">
        <f t="shared" si="0"/>
        <v>239.344</v>
      </c>
      <c r="G16" s="232">
        <f t="shared" si="1"/>
        <v>0.005336165804434954</v>
      </c>
      <c r="H16" s="233">
        <v>123.113</v>
      </c>
      <c r="I16" s="230">
        <v>161.5</v>
      </c>
      <c r="J16" s="229"/>
      <c r="K16" s="230"/>
      <c r="L16" s="229">
        <f t="shared" si="2"/>
        <v>284.613</v>
      </c>
      <c r="M16" s="234">
        <f t="shared" si="3"/>
        <v>-0.1590545758626627</v>
      </c>
      <c r="N16" s="233">
        <v>123.305</v>
      </c>
      <c r="O16" s="230">
        <v>116.039</v>
      </c>
      <c r="P16" s="229"/>
      <c r="Q16" s="230"/>
      <c r="R16" s="229">
        <f t="shared" si="4"/>
        <v>239.344</v>
      </c>
      <c r="S16" s="232">
        <f t="shared" si="5"/>
        <v>0.005336165804434954</v>
      </c>
      <c r="T16" s="233">
        <v>123.113</v>
      </c>
      <c r="U16" s="230">
        <v>161.5</v>
      </c>
      <c r="V16" s="229"/>
      <c r="W16" s="230"/>
      <c r="X16" s="229">
        <f t="shared" si="6"/>
        <v>284.613</v>
      </c>
      <c r="Y16" s="228">
        <f t="shared" si="7"/>
        <v>-0.1590545758626627</v>
      </c>
    </row>
    <row r="17" spans="1:25" ht="19.5" customHeight="1">
      <c r="A17" s="235" t="s">
        <v>275</v>
      </c>
      <c r="B17" s="233">
        <v>30.352</v>
      </c>
      <c r="C17" s="230">
        <v>0.136</v>
      </c>
      <c r="D17" s="229">
        <v>0</v>
      </c>
      <c r="E17" s="230">
        <v>0</v>
      </c>
      <c r="F17" s="229">
        <f t="shared" si="0"/>
        <v>30.488</v>
      </c>
      <c r="G17" s="232">
        <f t="shared" si="1"/>
        <v>0.000679728854893429</v>
      </c>
      <c r="H17" s="233">
        <v>27.573</v>
      </c>
      <c r="I17" s="230">
        <v>1.827</v>
      </c>
      <c r="J17" s="229"/>
      <c r="K17" s="230"/>
      <c r="L17" s="229">
        <f t="shared" si="2"/>
        <v>29.4</v>
      </c>
      <c r="M17" s="234">
        <f t="shared" si="3"/>
        <v>0.03700680272108836</v>
      </c>
      <c r="N17" s="233">
        <v>30.352</v>
      </c>
      <c r="O17" s="230">
        <v>0.136</v>
      </c>
      <c r="P17" s="229"/>
      <c r="Q17" s="230"/>
      <c r="R17" s="229">
        <f t="shared" si="4"/>
        <v>30.488</v>
      </c>
      <c r="S17" s="232">
        <f t="shared" si="5"/>
        <v>0.000679728854893429</v>
      </c>
      <c r="T17" s="233">
        <v>27.573</v>
      </c>
      <c r="U17" s="230">
        <v>1.827</v>
      </c>
      <c r="V17" s="229"/>
      <c r="W17" s="230"/>
      <c r="X17" s="229">
        <f t="shared" si="6"/>
        <v>29.4</v>
      </c>
      <c r="Y17" s="228">
        <f t="shared" si="7"/>
        <v>0.03700680272108836</v>
      </c>
    </row>
    <row r="18" spans="1:25" ht="19.5" customHeight="1" thickBot="1">
      <c r="A18" s="235" t="s">
        <v>262</v>
      </c>
      <c r="B18" s="233">
        <v>504.071</v>
      </c>
      <c r="C18" s="230">
        <v>152.301</v>
      </c>
      <c r="D18" s="229">
        <v>0.08</v>
      </c>
      <c r="E18" s="230">
        <v>0</v>
      </c>
      <c r="F18" s="229">
        <f t="shared" si="0"/>
        <v>656.4520000000001</v>
      </c>
      <c r="G18" s="232">
        <f t="shared" si="1"/>
        <v>0.014635573545411354</v>
      </c>
      <c r="H18" s="233">
        <v>644.2249999999999</v>
      </c>
      <c r="I18" s="230">
        <v>539.351</v>
      </c>
      <c r="J18" s="229">
        <v>180.388</v>
      </c>
      <c r="K18" s="230">
        <v>0.05</v>
      </c>
      <c r="L18" s="229">
        <f t="shared" si="2"/>
        <v>1364.014</v>
      </c>
      <c r="M18" s="234">
        <f t="shared" si="3"/>
        <v>-0.5187351449471925</v>
      </c>
      <c r="N18" s="233">
        <v>504.071</v>
      </c>
      <c r="O18" s="230">
        <v>152.301</v>
      </c>
      <c r="P18" s="229">
        <v>0.08</v>
      </c>
      <c r="Q18" s="230">
        <v>0</v>
      </c>
      <c r="R18" s="229">
        <f t="shared" si="4"/>
        <v>656.4520000000001</v>
      </c>
      <c r="S18" s="232">
        <f t="shared" si="5"/>
        <v>0.014635573545411354</v>
      </c>
      <c r="T18" s="233">
        <v>644.2249999999999</v>
      </c>
      <c r="U18" s="230">
        <v>539.351</v>
      </c>
      <c r="V18" s="229">
        <v>180.388</v>
      </c>
      <c r="W18" s="230">
        <v>0.05</v>
      </c>
      <c r="X18" s="229">
        <f t="shared" si="6"/>
        <v>1364.014</v>
      </c>
      <c r="Y18" s="228">
        <f t="shared" si="7"/>
        <v>-0.5187351449471925</v>
      </c>
    </row>
    <row r="19" spans="1:25" s="236" customFormat="1" ht="19.5" customHeight="1">
      <c r="A19" s="243" t="s">
        <v>60</v>
      </c>
      <c r="B19" s="240">
        <f>SUM(B20:B33)</f>
        <v>2912.944</v>
      </c>
      <c r="C19" s="239">
        <f>SUM(C20:C33)</f>
        <v>3038.8399999999997</v>
      </c>
      <c r="D19" s="238">
        <f>SUM(D20:D33)</f>
        <v>38.071</v>
      </c>
      <c r="E19" s="239">
        <f>SUM(E20:E33)</f>
        <v>405.191</v>
      </c>
      <c r="F19" s="238">
        <f aca="true" t="shared" si="8" ref="F19:F56">SUM(B19:E19)</f>
        <v>6395.045999999999</v>
      </c>
      <c r="G19" s="241">
        <f aca="true" t="shared" si="9" ref="G19:G56">F19/$F$9</f>
        <v>0.14257731876708224</v>
      </c>
      <c r="H19" s="240">
        <f>SUM(H20:H33)</f>
        <v>3045.0910000000003</v>
      </c>
      <c r="I19" s="239">
        <f>SUM(I20:I33)</f>
        <v>5089.6900000000005</v>
      </c>
      <c r="J19" s="238">
        <f>SUM(J20:J33)</f>
        <v>75.84400000000001</v>
      </c>
      <c r="K19" s="239">
        <f>SUM(K20:K33)</f>
        <v>481.21399999999994</v>
      </c>
      <c r="L19" s="238">
        <f aca="true" t="shared" si="10" ref="L19:L56">SUM(H19:K19)</f>
        <v>8691.839</v>
      </c>
      <c r="M19" s="242">
        <f t="shared" si="3"/>
        <v>-0.2642470713044731</v>
      </c>
      <c r="N19" s="240">
        <f>SUM(N20:N33)</f>
        <v>2912.944</v>
      </c>
      <c r="O19" s="239">
        <f>SUM(O20:O33)</f>
        <v>3038.8399999999997</v>
      </c>
      <c r="P19" s="238">
        <f>SUM(P20:P33)</f>
        <v>38.071</v>
      </c>
      <c r="Q19" s="239">
        <f>SUM(Q20:Q33)</f>
        <v>405.191</v>
      </c>
      <c r="R19" s="238">
        <f aca="true" t="shared" si="11" ref="R19:R56">SUM(N19:Q19)</f>
        <v>6395.045999999999</v>
      </c>
      <c r="S19" s="241">
        <f aca="true" t="shared" si="12" ref="S19:S56">R19/$R$9</f>
        <v>0.14257731876708224</v>
      </c>
      <c r="T19" s="240">
        <f>SUM(T20:T33)</f>
        <v>3045.0910000000003</v>
      </c>
      <c r="U19" s="239">
        <f>SUM(U20:U33)</f>
        <v>5089.6900000000005</v>
      </c>
      <c r="V19" s="238">
        <f>SUM(V20:V33)</f>
        <v>75.84400000000001</v>
      </c>
      <c r="W19" s="239">
        <f>SUM(W20:W33)</f>
        <v>481.21399999999994</v>
      </c>
      <c r="X19" s="238">
        <f aca="true" t="shared" si="13" ref="X19:X56">SUM(T19:W19)</f>
        <v>8691.839</v>
      </c>
      <c r="Y19" s="237">
        <f aca="true" t="shared" si="14" ref="Y19:Y56">IF(ISERROR(R19/X19-1),"         /0",IF(R19/X19&gt;5,"  *  ",(R19/X19-1)))</f>
        <v>-0.2642470713044731</v>
      </c>
    </row>
    <row r="20" spans="1:25" ht="19.5" customHeight="1">
      <c r="A20" s="250" t="s">
        <v>286</v>
      </c>
      <c r="B20" s="247">
        <v>519.532</v>
      </c>
      <c r="C20" s="245">
        <v>765.4479999999999</v>
      </c>
      <c r="D20" s="246">
        <v>0</v>
      </c>
      <c r="E20" s="245">
        <v>23.602</v>
      </c>
      <c r="F20" s="246">
        <f t="shared" si="8"/>
        <v>1308.582</v>
      </c>
      <c r="G20" s="248">
        <f t="shared" si="9"/>
        <v>0.02917478825748338</v>
      </c>
      <c r="H20" s="247">
        <v>501.009</v>
      </c>
      <c r="I20" s="245">
        <v>1755.104</v>
      </c>
      <c r="J20" s="246"/>
      <c r="K20" s="245">
        <v>47.986</v>
      </c>
      <c r="L20" s="229">
        <f t="shared" si="10"/>
        <v>2304.099</v>
      </c>
      <c r="M20" s="249">
        <f t="shared" si="3"/>
        <v>-0.4320634660229443</v>
      </c>
      <c r="N20" s="247">
        <v>519.532</v>
      </c>
      <c r="O20" s="245">
        <v>765.4479999999999</v>
      </c>
      <c r="P20" s="246"/>
      <c r="Q20" s="245">
        <v>23.602</v>
      </c>
      <c r="R20" s="246">
        <f t="shared" si="11"/>
        <v>1308.582</v>
      </c>
      <c r="S20" s="248">
        <f t="shared" si="12"/>
        <v>0.02917478825748338</v>
      </c>
      <c r="T20" s="251">
        <v>501.009</v>
      </c>
      <c r="U20" s="245">
        <v>1755.104</v>
      </c>
      <c r="V20" s="246"/>
      <c r="W20" s="245">
        <v>47.986</v>
      </c>
      <c r="X20" s="246">
        <f t="shared" si="13"/>
        <v>2304.099</v>
      </c>
      <c r="Y20" s="244">
        <f t="shared" si="14"/>
        <v>-0.4320634660229443</v>
      </c>
    </row>
    <row r="21" spans="1:25" ht="19.5" customHeight="1">
      <c r="A21" s="250" t="s">
        <v>284</v>
      </c>
      <c r="B21" s="247">
        <v>542.125</v>
      </c>
      <c r="C21" s="245">
        <v>322.07300000000004</v>
      </c>
      <c r="D21" s="246">
        <v>0</v>
      </c>
      <c r="E21" s="245">
        <v>11.972</v>
      </c>
      <c r="F21" s="246">
        <f t="shared" si="8"/>
        <v>876.1700000000001</v>
      </c>
      <c r="G21" s="248">
        <f t="shared" si="9"/>
        <v>0.0195341783912351</v>
      </c>
      <c r="H21" s="247">
        <v>912.0640000000001</v>
      </c>
      <c r="I21" s="245">
        <v>447.015</v>
      </c>
      <c r="J21" s="246"/>
      <c r="K21" s="245"/>
      <c r="L21" s="246">
        <f t="shared" si="10"/>
        <v>1359.0790000000002</v>
      </c>
      <c r="M21" s="249">
        <f t="shared" si="3"/>
        <v>-0.3553207723759988</v>
      </c>
      <c r="N21" s="247">
        <v>542.125</v>
      </c>
      <c r="O21" s="245">
        <v>322.07300000000004</v>
      </c>
      <c r="P21" s="246"/>
      <c r="Q21" s="245">
        <v>11.972</v>
      </c>
      <c r="R21" s="246">
        <f t="shared" si="11"/>
        <v>876.1700000000001</v>
      </c>
      <c r="S21" s="248">
        <f t="shared" si="12"/>
        <v>0.0195341783912351</v>
      </c>
      <c r="T21" s="251">
        <v>912.0640000000001</v>
      </c>
      <c r="U21" s="245">
        <v>447.015</v>
      </c>
      <c r="V21" s="246"/>
      <c r="W21" s="245"/>
      <c r="X21" s="246">
        <f t="shared" si="13"/>
        <v>1359.0790000000002</v>
      </c>
      <c r="Y21" s="244">
        <f t="shared" si="14"/>
        <v>-0.3553207723759988</v>
      </c>
    </row>
    <row r="22" spans="1:25" ht="19.5" customHeight="1">
      <c r="A22" s="250" t="s">
        <v>288</v>
      </c>
      <c r="B22" s="247">
        <v>209.845</v>
      </c>
      <c r="C22" s="245">
        <v>629.5269999999999</v>
      </c>
      <c r="D22" s="246">
        <v>0</v>
      </c>
      <c r="E22" s="245">
        <v>0.2</v>
      </c>
      <c r="F22" s="229">
        <f t="shared" si="8"/>
        <v>839.572</v>
      </c>
      <c r="G22" s="248">
        <f t="shared" si="9"/>
        <v>0.01871822730781245</v>
      </c>
      <c r="H22" s="247">
        <v>403.069</v>
      </c>
      <c r="I22" s="245">
        <v>762.031</v>
      </c>
      <c r="J22" s="246"/>
      <c r="K22" s="245"/>
      <c r="L22" s="246">
        <f t="shared" si="10"/>
        <v>1165.1</v>
      </c>
      <c r="M22" s="249" t="s">
        <v>50</v>
      </c>
      <c r="N22" s="247">
        <v>209.845</v>
      </c>
      <c r="O22" s="245">
        <v>629.5269999999999</v>
      </c>
      <c r="P22" s="246"/>
      <c r="Q22" s="245">
        <v>0.2</v>
      </c>
      <c r="R22" s="246">
        <f t="shared" si="11"/>
        <v>839.572</v>
      </c>
      <c r="S22" s="248">
        <f t="shared" si="12"/>
        <v>0.01871822730781245</v>
      </c>
      <c r="T22" s="251">
        <v>403.069</v>
      </c>
      <c r="U22" s="245">
        <v>762.031</v>
      </c>
      <c r="V22" s="246"/>
      <c r="W22" s="245"/>
      <c r="X22" s="246">
        <f t="shared" si="13"/>
        <v>1165.1</v>
      </c>
      <c r="Y22" s="244">
        <f t="shared" si="14"/>
        <v>-0.2793991932023002</v>
      </c>
    </row>
    <row r="23" spans="1:25" ht="19.5" customHeight="1">
      <c r="A23" s="250" t="s">
        <v>285</v>
      </c>
      <c r="B23" s="247">
        <v>466.063</v>
      </c>
      <c r="C23" s="245">
        <v>263.281</v>
      </c>
      <c r="D23" s="246">
        <v>0</v>
      </c>
      <c r="E23" s="245">
        <v>86.671</v>
      </c>
      <c r="F23" s="246">
        <f t="shared" si="8"/>
        <v>816.0150000000001</v>
      </c>
      <c r="G23" s="248">
        <f t="shared" si="9"/>
        <v>0.018193024846689238</v>
      </c>
      <c r="H23" s="247">
        <v>457.217</v>
      </c>
      <c r="I23" s="245">
        <v>165.79000000000002</v>
      </c>
      <c r="J23" s="246"/>
      <c r="K23" s="245">
        <v>125.628</v>
      </c>
      <c r="L23" s="246">
        <f t="shared" si="10"/>
        <v>748.6350000000001</v>
      </c>
      <c r="M23" s="249">
        <f aca="true" t="shared" si="15" ref="M23:M40">IF(ISERROR(F23/L23-1),"         /0",(F23/L23-1))</f>
        <v>0.09000380692860999</v>
      </c>
      <c r="N23" s="247">
        <v>466.063</v>
      </c>
      <c r="O23" s="245">
        <v>263.281</v>
      </c>
      <c r="P23" s="246"/>
      <c r="Q23" s="245">
        <v>86.671</v>
      </c>
      <c r="R23" s="246">
        <f t="shared" si="11"/>
        <v>816.0150000000001</v>
      </c>
      <c r="S23" s="248">
        <f t="shared" si="12"/>
        <v>0.018193024846689238</v>
      </c>
      <c r="T23" s="251">
        <v>457.217</v>
      </c>
      <c r="U23" s="245">
        <v>165.79000000000002</v>
      </c>
      <c r="V23" s="246"/>
      <c r="W23" s="245">
        <v>125.628</v>
      </c>
      <c r="X23" s="246">
        <f t="shared" si="13"/>
        <v>748.6350000000001</v>
      </c>
      <c r="Y23" s="244">
        <f t="shared" si="14"/>
        <v>0.09000380692860999</v>
      </c>
    </row>
    <row r="24" spans="1:25" ht="19.5" customHeight="1">
      <c r="A24" s="250" t="s">
        <v>354</v>
      </c>
      <c r="B24" s="247">
        <v>0</v>
      </c>
      <c r="C24" s="245">
        <v>372.875</v>
      </c>
      <c r="D24" s="246">
        <v>0</v>
      </c>
      <c r="E24" s="245">
        <v>27.923</v>
      </c>
      <c r="F24" s="246">
        <f t="shared" si="8"/>
        <v>400.798</v>
      </c>
      <c r="G24" s="248">
        <f t="shared" si="9"/>
        <v>0.008935776882169266</v>
      </c>
      <c r="H24" s="247"/>
      <c r="I24" s="245">
        <v>447.202</v>
      </c>
      <c r="J24" s="246"/>
      <c r="K24" s="245">
        <v>14.868</v>
      </c>
      <c r="L24" s="246">
        <f t="shared" si="10"/>
        <v>462.07</v>
      </c>
      <c r="M24" s="249">
        <f t="shared" si="15"/>
        <v>-0.13260328521652565</v>
      </c>
      <c r="N24" s="247"/>
      <c r="O24" s="245">
        <v>372.875</v>
      </c>
      <c r="P24" s="246"/>
      <c r="Q24" s="245">
        <v>27.923</v>
      </c>
      <c r="R24" s="246">
        <f t="shared" si="11"/>
        <v>400.798</v>
      </c>
      <c r="S24" s="248">
        <f t="shared" si="12"/>
        <v>0.008935776882169266</v>
      </c>
      <c r="T24" s="251"/>
      <c r="U24" s="245">
        <v>447.202</v>
      </c>
      <c r="V24" s="246"/>
      <c r="W24" s="245">
        <v>14.868</v>
      </c>
      <c r="X24" s="246">
        <f t="shared" si="13"/>
        <v>462.07</v>
      </c>
      <c r="Y24" s="244">
        <f t="shared" si="14"/>
        <v>-0.13260328521652565</v>
      </c>
    </row>
    <row r="25" spans="1:25" ht="19.5" customHeight="1">
      <c r="A25" s="250" t="s">
        <v>291</v>
      </c>
      <c r="B25" s="247">
        <v>231.876</v>
      </c>
      <c r="C25" s="245">
        <v>134.732</v>
      </c>
      <c r="D25" s="246">
        <v>0</v>
      </c>
      <c r="E25" s="245">
        <v>0</v>
      </c>
      <c r="F25" s="246">
        <f>SUM(B25:E25)</f>
        <v>366.608</v>
      </c>
      <c r="G25" s="248">
        <f>F25/$F$9</f>
        <v>0.008173512071463206</v>
      </c>
      <c r="H25" s="247">
        <v>292.32</v>
      </c>
      <c r="I25" s="245">
        <v>228.26399999999998</v>
      </c>
      <c r="J25" s="246"/>
      <c r="K25" s="245"/>
      <c r="L25" s="246">
        <f>SUM(H25:K25)</f>
        <v>520.584</v>
      </c>
      <c r="M25" s="249">
        <f>IF(ISERROR(F25/L25-1),"         /0",(F25/L25-1))</f>
        <v>-0.2957755136538963</v>
      </c>
      <c r="N25" s="247">
        <v>231.876</v>
      </c>
      <c r="O25" s="245">
        <v>134.732</v>
      </c>
      <c r="P25" s="246"/>
      <c r="Q25" s="245"/>
      <c r="R25" s="246">
        <f>SUM(N25:Q25)</f>
        <v>366.608</v>
      </c>
      <c r="S25" s="248">
        <f>R25/$R$9</f>
        <v>0.008173512071463206</v>
      </c>
      <c r="T25" s="251">
        <v>292.32</v>
      </c>
      <c r="U25" s="245">
        <v>228.26399999999998</v>
      </c>
      <c r="V25" s="246"/>
      <c r="W25" s="245"/>
      <c r="X25" s="246">
        <f>SUM(T25:W25)</f>
        <v>520.584</v>
      </c>
      <c r="Y25" s="244">
        <f>IF(ISERROR(R25/X25-1),"         /0",IF(R25/X25&gt;5,"  *  ",(R25/X25-1)))</f>
        <v>-0.2957755136538963</v>
      </c>
    </row>
    <row r="26" spans="1:25" ht="19.5" customHeight="1">
      <c r="A26" s="250" t="s">
        <v>287</v>
      </c>
      <c r="B26" s="247">
        <v>163.20600000000002</v>
      </c>
      <c r="C26" s="245">
        <v>173.011</v>
      </c>
      <c r="D26" s="246">
        <v>0</v>
      </c>
      <c r="E26" s="245">
        <v>0</v>
      </c>
      <c r="F26" s="246">
        <f t="shared" si="8"/>
        <v>336.217</v>
      </c>
      <c r="G26" s="248">
        <f t="shared" si="9"/>
        <v>0.007495945828053792</v>
      </c>
      <c r="H26" s="247">
        <v>63.891</v>
      </c>
      <c r="I26" s="245">
        <v>291.376</v>
      </c>
      <c r="J26" s="246"/>
      <c r="K26" s="245"/>
      <c r="L26" s="246">
        <f t="shared" si="10"/>
        <v>355.267</v>
      </c>
      <c r="M26" s="249">
        <f t="shared" si="15"/>
        <v>-0.05362164231409061</v>
      </c>
      <c r="N26" s="247">
        <v>163.20600000000002</v>
      </c>
      <c r="O26" s="245">
        <v>173.011</v>
      </c>
      <c r="P26" s="246"/>
      <c r="Q26" s="245"/>
      <c r="R26" s="246">
        <f t="shared" si="11"/>
        <v>336.217</v>
      </c>
      <c r="S26" s="248">
        <f t="shared" si="12"/>
        <v>0.007495945828053792</v>
      </c>
      <c r="T26" s="251">
        <v>63.891</v>
      </c>
      <c r="U26" s="245">
        <v>291.376</v>
      </c>
      <c r="V26" s="246"/>
      <c r="W26" s="245"/>
      <c r="X26" s="246">
        <f t="shared" si="13"/>
        <v>355.267</v>
      </c>
      <c r="Y26" s="244">
        <f t="shared" si="14"/>
        <v>-0.05362164231409061</v>
      </c>
    </row>
    <row r="27" spans="1:25" ht="19.5" customHeight="1">
      <c r="A27" s="250" t="s">
        <v>293</v>
      </c>
      <c r="B27" s="247">
        <v>137.027</v>
      </c>
      <c r="C27" s="245">
        <v>35.136</v>
      </c>
      <c r="D27" s="246">
        <v>0</v>
      </c>
      <c r="E27" s="245">
        <v>23.644</v>
      </c>
      <c r="F27" s="246">
        <f t="shared" si="8"/>
        <v>195.807</v>
      </c>
      <c r="G27" s="248">
        <f t="shared" si="9"/>
        <v>0.004365509967532067</v>
      </c>
      <c r="H27" s="247">
        <v>58.838</v>
      </c>
      <c r="I27" s="245">
        <v>720.568</v>
      </c>
      <c r="J27" s="246"/>
      <c r="K27" s="245">
        <v>21.202</v>
      </c>
      <c r="L27" s="246">
        <f t="shared" si="10"/>
        <v>800.608</v>
      </c>
      <c r="M27" s="249">
        <f t="shared" si="15"/>
        <v>-0.7554271253847076</v>
      </c>
      <c r="N27" s="247">
        <v>137.027</v>
      </c>
      <c r="O27" s="245">
        <v>35.136</v>
      </c>
      <c r="P27" s="246"/>
      <c r="Q27" s="245">
        <v>23.644</v>
      </c>
      <c r="R27" s="246">
        <f t="shared" si="11"/>
        <v>195.807</v>
      </c>
      <c r="S27" s="248">
        <f t="shared" si="12"/>
        <v>0.004365509967532067</v>
      </c>
      <c r="T27" s="251">
        <v>58.838</v>
      </c>
      <c r="U27" s="245">
        <v>720.568</v>
      </c>
      <c r="V27" s="246"/>
      <c r="W27" s="245">
        <v>21.202</v>
      </c>
      <c r="X27" s="246">
        <f t="shared" si="13"/>
        <v>800.608</v>
      </c>
      <c r="Y27" s="244">
        <f t="shared" si="14"/>
        <v>-0.7554271253847076</v>
      </c>
    </row>
    <row r="28" spans="1:25" ht="19.5" customHeight="1">
      <c r="A28" s="250" t="s">
        <v>294</v>
      </c>
      <c r="B28" s="247">
        <v>4.286</v>
      </c>
      <c r="C28" s="245">
        <v>0</v>
      </c>
      <c r="D28" s="246">
        <v>0</v>
      </c>
      <c r="E28" s="245">
        <v>137.94299999999998</v>
      </c>
      <c r="F28" s="246">
        <f t="shared" si="8"/>
        <v>142.22899999999998</v>
      </c>
      <c r="G28" s="248">
        <f t="shared" si="9"/>
        <v>0.003170990399587953</v>
      </c>
      <c r="H28" s="247">
        <v>8.234</v>
      </c>
      <c r="I28" s="245">
        <v>0</v>
      </c>
      <c r="J28" s="246"/>
      <c r="K28" s="245">
        <v>104.662</v>
      </c>
      <c r="L28" s="246">
        <f t="shared" si="10"/>
        <v>112.896</v>
      </c>
      <c r="M28" s="249">
        <f t="shared" si="15"/>
        <v>0.25982320011337845</v>
      </c>
      <c r="N28" s="247">
        <v>4.286</v>
      </c>
      <c r="O28" s="245">
        <v>0</v>
      </c>
      <c r="P28" s="246"/>
      <c r="Q28" s="245">
        <v>137.94299999999998</v>
      </c>
      <c r="R28" s="246">
        <f t="shared" si="11"/>
        <v>142.22899999999998</v>
      </c>
      <c r="S28" s="248">
        <f t="shared" si="12"/>
        <v>0.003170990399587953</v>
      </c>
      <c r="T28" s="251">
        <v>8.234</v>
      </c>
      <c r="U28" s="245">
        <v>0</v>
      </c>
      <c r="V28" s="246"/>
      <c r="W28" s="245">
        <v>104.662</v>
      </c>
      <c r="X28" s="246">
        <f t="shared" si="13"/>
        <v>112.896</v>
      </c>
      <c r="Y28" s="244">
        <f t="shared" si="14"/>
        <v>0.25982320011337845</v>
      </c>
    </row>
    <row r="29" spans="1:25" ht="19.5" customHeight="1">
      <c r="A29" s="250" t="s">
        <v>289</v>
      </c>
      <c r="B29" s="247">
        <v>27.76</v>
      </c>
      <c r="C29" s="245">
        <v>85.59400000000001</v>
      </c>
      <c r="D29" s="246">
        <v>0</v>
      </c>
      <c r="E29" s="245">
        <v>0</v>
      </c>
      <c r="F29" s="246">
        <f>SUM(B29:E29)</f>
        <v>113.35400000000001</v>
      </c>
      <c r="G29" s="248">
        <f>F29/$F$9</f>
        <v>0.0025272233212276884</v>
      </c>
      <c r="H29" s="247">
        <v>19.766000000000002</v>
      </c>
      <c r="I29" s="245">
        <v>38.785000000000004</v>
      </c>
      <c r="J29" s="246"/>
      <c r="K29" s="245"/>
      <c r="L29" s="246">
        <f>SUM(H29:K29)</f>
        <v>58.551</v>
      </c>
      <c r="M29" s="249">
        <f>IF(ISERROR(F29/L29-1),"         /0",(F29/L29-1))</f>
        <v>0.9359874297620878</v>
      </c>
      <c r="N29" s="247">
        <v>27.76</v>
      </c>
      <c r="O29" s="245">
        <v>85.59400000000001</v>
      </c>
      <c r="P29" s="246">
        <v>0</v>
      </c>
      <c r="Q29" s="245">
        <v>0</v>
      </c>
      <c r="R29" s="246">
        <f>SUM(N29:Q29)</f>
        <v>113.35400000000001</v>
      </c>
      <c r="S29" s="248">
        <f>R29/$R$9</f>
        <v>0.0025272233212276884</v>
      </c>
      <c r="T29" s="251">
        <v>19.766000000000002</v>
      </c>
      <c r="U29" s="245">
        <v>38.785000000000004</v>
      </c>
      <c r="V29" s="246"/>
      <c r="W29" s="245"/>
      <c r="X29" s="246">
        <f>SUM(T29:W29)</f>
        <v>58.551</v>
      </c>
      <c r="Y29" s="244">
        <f>IF(ISERROR(R29/X29-1),"         /0",IF(R29/X29&gt;5,"  *  ",(R29/X29-1)))</f>
        <v>0.9359874297620878</v>
      </c>
    </row>
    <row r="30" spans="1:25" ht="19.5" customHeight="1">
      <c r="A30" s="250" t="s">
        <v>292</v>
      </c>
      <c r="B30" s="247">
        <v>93.575</v>
      </c>
      <c r="C30" s="245">
        <v>2.366</v>
      </c>
      <c r="D30" s="246">
        <v>0</v>
      </c>
      <c r="E30" s="245">
        <v>0</v>
      </c>
      <c r="F30" s="246">
        <f t="shared" si="8"/>
        <v>95.941</v>
      </c>
      <c r="G30" s="248">
        <f t="shared" si="9"/>
        <v>0.002139001117401288</v>
      </c>
      <c r="H30" s="247">
        <v>9.813</v>
      </c>
      <c r="I30" s="245">
        <v>5.848</v>
      </c>
      <c r="J30" s="246"/>
      <c r="K30" s="245"/>
      <c r="L30" s="246">
        <f t="shared" si="10"/>
        <v>15.661000000000001</v>
      </c>
      <c r="M30" s="249">
        <f>IF(ISERROR(F30/L30-1),"         /0",(F30/L30-1))</f>
        <v>5.126109443841389</v>
      </c>
      <c r="N30" s="247">
        <v>93.575</v>
      </c>
      <c r="O30" s="245">
        <v>2.366</v>
      </c>
      <c r="P30" s="246"/>
      <c r="Q30" s="245">
        <v>0</v>
      </c>
      <c r="R30" s="246">
        <f t="shared" si="11"/>
        <v>95.941</v>
      </c>
      <c r="S30" s="248">
        <f t="shared" si="12"/>
        <v>0.002139001117401288</v>
      </c>
      <c r="T30" s="251">
        <v>9.813</v>
      </c>
      <c r="U30" s="245">
        <v>5.848</v>
      </c>
      <c r="V30" s="246"/>
      <c r="W30" s="245"/>
      <c r="X30" s="246">
        <f t="shared" si="13"/>
        <v>15.661000000000001</v>
      </c>
      <c r="Y30" s="244" t="str">
        <f t="shared" si="14"/>
        <v>  *  </v>
      </c>
    </row>
    <row r="31" spans="1:25" ht="19.5" customHeight="1">
      <c r="A31" s="250" t="s">
        <v>298</v>
      </c>
      <c r="B31" s="247">
        <v>32.848</v>
      </c>
      <c r="C31" s="245">
        <v>0</v>
      </c>
      <c r="D31" s="246">
        <v>0</v>
      </c>
      <c r="E31" s="245">
        <v>0</v>
      </c>
      <c r="F31" s="246">
        <f t="shared" si="8"/>
        <v>32.848</v>
      </c>
      <c r="G31" s="248">
        <f t="shared" si="9"/>
        <v>0.000732344969349887</v>
      </c>
      <c r="H31" s="247">
        <v>0</v>
      </c>
      <c r="I31" s="245">
        <v>0.006</v>
      </c>
      <c r="J31" s="246"/>
      <c r="K31" s="245"/>
      <c r="L31" s="246">
        <f t="shared" si="10"/>
        <v>0.006</v>
      </c>
      <c r="M31" s="249"/>
      <c r="N31" s="247">
        <v>32.848</v>
      </c>
      <c r="O31" s="245">
        <v>0</v>
      </c>
      <c r="P31" s="246"/>
      <c r="Q31" s="245"/>
      <c r="R31" s="246">
        <f t="shared" si="11"/>
        <v>32.848</v>
      </c>
      <c r="S31" s="248">
        <f t="shared" si="12"/>
        <v>0.000732344969349887</v>
      </c>
      <c r="T31" s="251">
        <v>0</v>
      </c>
      <c r="U31" s="245">
        <v>0.006</v>
      </c>
      <c r="V31" s="246"/>
      <c r="W31" s="245"/>
      <c r="X31" s="246">
        <f t="shared" si="13"/>
        <v>0.006</v>
      </c>
      <c r="Y31" s="244" t="str">
        <f t="shared" si="14"/>
        <v>  *  </v>
      </c>
    </row>
    <row r="32" spans="1:25" ht="19.5" customHeight="1">
      <c r="A32" s="250" t="s">
        <v>295</v>
      </c>
      <c r="B32" s="247">
        <v>0</v>
      </c>
      <c r="C32" s="245">
        <v>0</v>
      </c>
      <c r="D32" s="246">
        <v>0</v>
      </c>
      <c r="E32" s="245">
        <v>32.546</v>
      </c>
      <c r="F32" s="246">
        <f t="shared" si="8"/>
        <v>32.546</v>
      </c>
      <c r="G32" s="248">
        <f t="shared" si="9"/>
        <v>0.0007256118902965606</v>
      </c>
      <c r="H32" s="247">
        <v>4.98</v>
      </c>
      <c r="I32" s="245">
        <v>2.784</v>
      </c>
      <c r="J32" s="246"/>
      <c r="K32" s="245">
        <v>55.587999999999994</v>
      </c>
      <c r="L32" s="246">
        <f t="shared" si="10"/>
        <v>63.352</v>
      </c>
      <c r="M32" s="249">
        <f>IF(ISERROR(F32/L32-1),"         /0",(F32/L32-1))</f>
        <v>-0.4862672054552343</v>
      </c>
      <c r="N32" s="247">
        <v>0</v>
      </c>
      <c r="O32" s="245">
        <v>0</v>
      </c>
      <c r="P32" s="246"/>
      <c r="Q32" s="245">
        <v>32.546</v>
      </c>
      <c r="R32" s="246">
        <f t="shared" si="11"/>
        <v>32.546</v>
      </c>
      <c r="S32" s="248">
        <f t="shared" si="12"/>
        <v>0.0007256118902965606</v>
      </c>
      <c r="T32" s="251">
        <v>4.98</v>
      </c>
      <c r="U32" s="245">
        <v>2.784</v>
      </c>
      <c r="V32" s="246"/>
      <c r="W32" s="245">
        <v>55.587999999999994</v>
      </c>
      <c r="X32" s="246">
        <f t="shared" si="13"/>
        <v>63.352</v>
      </c>
      <c r="Y32" s="244">
        <f t="shared" si="14"/>
        <v>-0.4862672054552343</v>
      </c>
    </row>
    <row r="33" spans="1:25" ht="19.5" customHeight="1" thickBot="1">
      <c r="A33" s="250" t="s">
        <v>262</v>
      </c>
      <c r="B33" s="247">
        <v>484.801</v>
      </c>
      <c r="C33" s="245">
        <v>254.79699999999997</v>
      </c>
      <c r="D33" s="246">
        <v>38.071</v>
      </c>
      <c r="E33" s="245">
        <v>60.690000000000005</v>
      </c>
      <c r="F33" s="246">
        <f t="shared" si="8"/>
        <v>838.359</v>
      </c>
      <c r="G33" s="248">
        <f t="shared" si="9"/>
        <v>0.018691183516780382</v>
      </c>
      <c r="H33" s="247">
        <v>313.89</v>
      </c>
      <c r="I33" s="245">
        <v>224.917</v>
      </c>
      <c r="J33" s="246">
        <v>75.84400000000001</v>
      </c>
      <c r="K33" s="245">
        <v>111.28</v>
      </c>
      <c r="L33" s="246">
        <f t="shared" si="10"/>
        <v>725.931</v>
      </c>
      <c r="M33" s="249">
        <f t="shared" si="15"/>
        <v>0.154874223583233</v>
      </c>
      <c r="N33" s="247">
        <v>484.801</v>
      </c>
      <c r="O33" s="245">
        <v>254.79699999999997</v>
      </c>
      <c r="P33" s="246">
        <v>38.071</v>
      </c>
      <c r="Q33" s="245">
        <v>60.690000000000005</v>
      </c>
      <c r="R33" s="246">
        <f t="shared" si="11"/>
        <v>838.359</v>
      </c>
      <c r="S33" s="248">
        <f t="shared" si="12"/>
        <v>0.018691183516780382</v>
      </c>
      <c r="T33" s="251">
        <v>313.89</v>
      </c>
      <c r="U33" s="245">
        <v>224.917</v>
      </c>
      <c r="V33" s="246">
        <v>75.84400000000001</v>
      </c>
      <c r="W33" s="245">
        <v>111.28</v>
      </c>
      <c r="X33" s="246">
        <f t="shared" si="13"/>
        <v>725.931</v>
      </c>
      <c r="Y33" s="244">
        <f t="shared" si="14"/>
        <v>0.154874223583233</v>
      </c>
    </row>
    <row r="34" spans="1:25" s="236" customFormat="1" ht="19.5" customHeight="1">
      <c r="A34" s="243" t="s">
        <v>59</v>
      </c>
      <c r="B34" s="240">
        <f>SUM(B35:B43)</f>
        <v>1868.88</v>
      </c>
      <c r="C34" s="239">
        <f>SUM(C35:C43)</f>
        <v>1288.338</v>
      </c>
      <c r="D34" s="238">
        <f>SUM(D35:D43)</f>
        <v>18.321</v>
      </c>
      <c r="E34" s="239">
        <f>SUM(E35:E43)</f>
        <v>0</v>
      </c>
      <c r="F34" s="238">
        <f t="shared" si="8"/>
        <v>3175.5389999999998</v>
      </c>
      <c r="G34" s="241">
        <f t="shared" si="9"/>
        <v>0.07079852690040096</v>
      </c>
      <c r="H34" s="240">
        <f>SUM(H35:H43)</f>
        <v>1697.9349999999997</v>
      </c>
      <c r="I34" s="310">
        <f>SUM(I35:I43)</f>
        <v>1109.372</v>
      </c>
      <c r="J34" s="238">
        <f>SUM(J35:J43)</f>
        <v>466.835</v>
      </c>
      <c r="K34" s="239">
        <f>SUM(K35:K43)</f>
        <v>27.065</v>
      </c>
      <c r="L34" s="238">
        <f t="shared" si="10"/>
        <v>3301.207</v>
      </c>
      <c r="M34" s="242">
        <f t="shared" si="15"/>
        <v>-0.03806728872197351</v>
      </c>
      <c r="N34" s="240">
        <f>SUM(N35:N43)</f>
        <v>1868.88</v>
      </c>
      <c r="O34" s="239">
        <f>SUM(O35:O43)</f>
        <v>1288.338</v>
      </c>
      <c r="P34" s="238">
        <f>SUM(P35:P43)</f>
        <v>18.321</v>
      </c>
      <c r="Q34" s="239">
        <f>SUM(Q35:Q43)</f>
        <v>0</v>
      </c>
      <c r="R34" s="238">
        <f t="shared" si="11"/>
        <v>3175.5389999999998</v>
      </c>
      <c r="S34" s="241">
        <f t="shared" si="12"/>
        <v>0.07079852690040096</v>
      </c>
      <c r="T34" s="240">
        <f>SUM(T35:T43)</f>
        <v>1697.9349999999997</v>
      </c>
      <c r="U34" s="239">
        <f>SUM(U35:U43)</f>
        <v>1109.372</v>
      </c>
      <c r="V34" s="238">
        <f>SUM(V35:V43)</f>
        <v>466.835</v>
      </c>
      <c r="W34" s="239">
        <f>SUM(W35:W43)</f>
        <v>27.065</v>
      </c>
      <c r="X34" s="238">
        <f t="shared" si="13"/>
        <v>3301.207</v>
      </c>
      <c r="Y34" s="237">
        <f t="shared" si="14"/>
        <v>-0.03806728872197351</v>
      </c>
    </row>
    <row r="35" spans="1:25" ht="19.5" customHeight="1">
      <c r="A35" s="250" t="s">
        <v>355</v>
      </c>
      <c r="B35" s="247">
        <v>808.7220000000001</v>
      </c>
      <c r="C35" s="245">
        <v>0</v>
      </c>
      <c r="D35" s="246">
        <v>0</v>
      </c>
      <c r="E35" s="245">
        <v>0</v>
      </c>
      <c r="F35" s="246">
        <f t="shared" si="8"/>
        <v>808.7220000000001</v>
      </c>
      <c r="G35" s="248">
        <f t="shared" si="9"/>
        <v>0.018030427676040534</v>
      </c>
      <c r="H35" s="247">
        <v>917.55</v>
      </c>
      <c r="I35" s="293"/>
      <c r="J35" s="246"/>
      <c r="K35" s="245"/>
      <c r="L35" s="246">
        <f t="shared" si="10"/>
        <v>917.55</v>
      </c>
      <c r="M35" s="249">
        <f t="shared" si="15"/>
        <v>-0.11860716037273156</v>
      </c>
      <c r="N35" s="247">
        <v>808.7220000000001</v>
      </c>
      <c r="O35" s="245"/>
      <c r="P35" s="246"/>
      <c r="Q35" s="245"/>
      <c r="R35" s="246">
        <f t="shared" si="11"/>
        <v>808.7220000000001</v>
      </c>
      <c r="S35" s="248">
        <f t="shared" si="12"/>
        <v>0.018030427676040534</v>
      </c>
      <c r="T35" s="247">
        <v>917.55</v>
      </c>
      <c r="U35" s="245"/>
      <c r="V35" s="246"/>
      <c r="W35" s="245"/>
      <c r="X35" s="229">
        <f t="shared" si="13"/>
        <v>917.55</v>
      </c>
      <c r="Y35" s="244">
        <f t="shared" si="14"/>
        <v>-0.11860716037273156</v>
      </c>
    </row>
    <row r="36" spans="1:25" ht="19.5" customHeight="1">
      <c r="A36" s="250" t="s">
        <v>301</v>
      </c>
      <c r="B36" s="247">
        <v>223.83299999999997</v>
      </c>
      <c r="C36" s="245">
        <v>545.192</v>
      </c>
      <c r="D36" s="246">
        <v>0</v>
      </c>
      <c r="E36" s="245">
        <v>0</v>
      </c>
      <c r="F36" s="246">
        <f t="shared" si="8"/>
        <v>769.025</v>
      </c>
      <c r="G36" s="248">
        <f t="shared" si="9"/>
        <v>0.017145384499948152</v>
      </c>
      <c r="H36" s="247">
        <v>264.12800000000004</v>
      </c>
      <c r="I36" s="293">
        <v>528.37</v>
      </c>
      <c r="J36" s="246"/>
      <c r="K36" s="245"/>
      <c r="L36" s="246">
        <f t="shared" si="10"/>
        <v>792.498</v>
      </c>
      <c r="M36" s="249">
        <f t="shared" si="15"/>
        <v>-0.02961900219306557</v>
      </c>
      <c r="N36" s="247">
        <v>223.83299999999997</v>
      </c>
      <c r="O36" s="245">
        <v>545.192</v>
      </c>
      <c r="P36" s="246"/>
      <c r="Q36" s="245"/>
      <c r="R36" s="246">
        <f t="shared" si="11"/>
        <v>769.025</v>
      </c>
      <c r="S36" s="248">
        <f t="shared" si="12"/>
        <v>0.017145384499948152</v>
      </c>
      <c r="T36" s="247">
        <v>264.12800000000004</v>
      </c>
      <c r="U36" s="245">
        <v>528.37</v>
      </c>
      <c r="V36" s="246"/>
      <c r="W36" s="245"/>
      <c r="X36" s="229">
        <f t="shared" si="13"/>
        <v>792.498</v>
      </c>
      <c r="Y36" s="244">
        <f t="shared" si="14"/>
        <v>-0.02961900219306557</v>
      </c>
    </row>
    <row r="37" spans="1:25" ht="19.5" customHeight="1">
      <c r="A37" s="250" t="s">
        <v>356</v>
      </c>
      <c r="B37" s="247">
        <v>347.716</v>
      </c>
      <c r="C37" s="245">
        <v>172.316</v>
      </c>
      <c r="D37" s="246">
        <v>18.321</v>
      </c>
      <c r="E37" s="245">
        <v>0</v>
      </c>
      <c r="F37" s="229">
        <f t="shared" si="8"/>
        <v>538.3530000000001</v>
      </c>
      <c r="G37" s="248">
        <f t="shared" si="9"/>
        <v>0.01200256062117693</v>
      </c>
      <c r="H37" s="247">
        <v>209.943</v>
      </c>
      <c r="I37" s="293">
        <v>82.801</v>
      </c>
      <c r="J37" s="246"/>
      <c r="K37" s="245"/>
      <c r="L37" s="229">
        <f t="shared" si="10"/>
        <v>292.744</v>
      </c>
      <c r="M37" s="249">
        <f t="shared" si="15"/>
        <v>0.8389890142923511</v>
      </c>
      <c r="N37" s="247">
        <v>347.716</v>
      </c>
      <c r="O37" s="245">
        <v>172.316</v>
      </c>
      <c r="P37" s="246">
        <v>18.321</v>
      </c>
      <c r="Q37" s="245">
        <v>0</v>
      </c>
      <c r="R37" s="246">
        <f t="shared" si="11"/>
        <v>538.3530000000001</v>
      </c>
      <c r="S37" s="248">
        <f t="shared" si="12"/>
        <v>0.01200256062117693</v>
      </c>
      <c r="T37" s="247">
        <v>209.943</v>
      </c>
      <c r="U37" s="245">
        <v>82.801</v>
      </c>
      <c r="V37" s="246"/>
      <c r="W37" s="245"/>
      <c r="X37" s="229">
        <f t="shared" si="13"/>
        <v>292.744</v>
      </c>
      <c r="Y37" s="244">
        <f t="shared" si="14"/>
        <v>0.8389890142923511</v>
      </c>
    </row>
    <row r="38" spans="1:25" ht="19.5" customHeight="1">
      <c r="A38" s="250" t="s">
        <v>303</v>
      </c>
      <c r="B38" s="247">
        <v>67.71199999999999</v>
      </c>
      <c r="C38" s="245">
        <v>203.019</v>
      </c>
      <c r="D38" s="246">
        <v>0</v>
      </c>
      <c r="E38" s="245">
        <v>0</v>
      </c>
      <c r="F38" s="229">
        <f>SUM(B38:E38)</f>
        <v>270.731</v>
      </c>
      <c r="G38" s="248">
        <f>F38/$F$9</f>
        <v>0.006035937831742093</v>
      </c>
      <c r="H38" s="247">
        <v>47.206</v>
      </c>
      <c r="I38" s="293">
        <v>163.812</v>
      </c>
      <c r="J38" s="246"/>
      <c r="K38" s="245">
        <v>6.966</v>
      </c>
      <c r="L38" s="229">
        <f>SUM(H38:K38)</f>
        <v>217.98400000000004</v>
      </c>
      <c r="M38" s="249">
        <f>IF(ISERROR(F38/L38-1),"         /0",(F38/L38-1))</f>
        <v>0.24197647533763922</v>
      </c>
      <c r="N38" s="247">
        <v>67.71199999999999</v>
      </c>
      <c r="O38" s="245">
        <v>203.019</v>
      </c>
      <c r="P38" s="246"/>
      <c r="Q38" s="245"/>
      <c r="R38" s="246">
        <f>SUM(N38:Q38)</f>
        <v>270.731</v>
      </c>
      <c r="S38" s="248">
        <f>R38/$R$9</f>
        <v>0.006035937831742093</v>
      </c>
      <c r="T38" s="247">
        <v>47.206</v>
      </c>
      <c r="U38" s="245">
        <v>163.812</v>
      </c>
      <c r="V38" s="246"/>
      <c r="W38" s="245">
        <v>6.966</v>
      </c>
      <c r="X38" s="229">
        <f>SUM(T38:W38)</f>
        <v>217.98400000000004</v>
      </c>
      <c r="Y38" s="244">
        <f>IF(ISERROR(R38/X38-1),"         /0",IF(R38/X38&gt;5,"  *  ",(R38/X38-1)))</f>
        <v>0.24197647533763922</v>
      </c>
    </row>
    <row r="39" spans="1:25" ht="19.5" customHeight="1">
      <c r="A39" s="250" t="s">
        <v>302</v>
      </c>
      <c r="B39" s="247">
        <v>4.152</v>
      </c>
      <c r="C39" s="245">
        <v>186.54399999999998</v>
      </c>
      <c r="D39" s="246">
        <v>0</v>
      </c>
      <c r="E39" s="245">
        <v>0</v>
      </c>
      <c r="F39" s="229">
        <f t="shared" si="8"/>
        <v>190.69599999999997</v>
      </c>
      <c r="G39" s="248">
        <f t="shared" si="9"/>
        <v>0.00425156040779183</v>
      </c>
      <c r="H39" s="247">
        <v>14.934</v>
      </c>
      <c r="I39" s="293">
        <v>179.892</v>
      </c>
      <c r="J39" s="246"/>
      <c r="K39" s="245"/>
      <c r="L39" s="229">
        <f t="shared" si="10"/>
        <v>194.826</v>
      </c>
      <c r="M39" s="249">
        <f t="shared" si="15"/>
        <v>-0.021198402677260808</v>
      </c>
      <c r="N39" s="247">
        <v>4.152</v>
      </c>
      <c r="O39" s="245">
        <v>186.54399999999998</v>
      </c>
      <c r="P39" s="246"/>
      <c r="Q39" s="245"/>
      <c r="R39" s="246">
        <f t="shared" si="11"/>
        <v>190.69599999999997</v>
      </c>
      <c r="S39" s="248">
        <f t="shared" si="12"/>
        <v>0.00425156040779183</v>
      </c>
      <c r="T39" s="247">
        <v>14.934</v>
      </c>
      <c r="U39" s="245">
        <v>179.892</v>
      </c>
      <c r="V39" s="246"/>
      <c r="W39" s="245"/>
      <c r="X39" s="229">
        <f t="shared" si="13"/>
        <v>194.826</v>
      </c>
      <c r="Y39" s="244">
        <f t="shared" si="14"/>
        <v>-0.021198402677260808</v>
      </c>
    </row>
    <row r="40" spans="1:25" ht="19.5" customHeight="1">
      <c r="A40" s="250" t="s">
        <v>306</v>
      </c>
      <c r="B40" s="247">
        <v>8.889</v>
      </c>
      <c r="C40" s="245">
        <v>96.908</v>
      </c>
      <c r="D40" s="246">
        <v>0</v>
      </c>
      <c r="E40" s="245">
        <v>0</v>
      </c>
      <c r="F40" s="246">
        <f t="shared" si="8"/>
        <v>105.797</v>
      </c>
      <c r="G40" s="248">
        <f t="shared" si="9"/>
        <v>0.0023587402801482586</v>
      </c>
      <c r="H40" s="247">
        <v>12.019</v>
      </c>
      <c r="I40" s="293">
        <v>95.262</v>
      </c>
      <c r="J40" s="246"/>
      <c r="K40" s="245"/>
      <c r="L40" s="246">
        <f t="shared" si="10"/>
        <v>107.281</v>
      </c>
      <c r="M40" s="249">
        <f t="shared" si="15"/>
        <v>-0.013832831535873114</v>
      </c>
      <c r="N40" s="247">
        <v>8.889</v>
      </c>
      <c r="O40" s="245">
        <v>96.908</v>
      </c>
      <c r="P40" s="246"/>
      <c r="Q40" s="245"/>
      <c r="R40" s="246">
        <f t="shared" si="11"/>
        <v>105.797</v>
      </c>
      <c r="S40" s="248">
        <f t="shared" si="12"/>
        <v>0.0023587402801482586</v>
      </c>
      <c r="T40" s="247">
        <v>12.019</v>
      </c>
      <c r="U40" s="245">
        <v>95.262</v>
      </c>
      <c r="V40" s="246"/>
      <c r="W40" s="245"/>
      <c r="X40" s="229">
        <f t="shared" si="13"/>
        <v>107.281</v>
      </c>
      <c r="Y40" s="244">
        <f t="shared" si="14"/>
        <v>-0.013832831535873114</v>
      </c>
    </row>
    <row r="41" spans="1:25" ht="19.5" customHeight="1">
      <c r="A41" s="250" t="s">
        <v>304</v>
      </c>
      <c r="B41" s="247">
        <v>0.394</v>
      </c>
      <c r="C41" s="245">
        <v>49.688</v>
      </c>
      <c r="D41" s="246">
        <v>0</v>
      </c>
      <c r="E41" s="245">
        <v>0</v>
      </c>
      <c r="F41" s="246">
        <f t="shared" si="8"/>
        <v>50.082</v>
      </c>
      <c r="G41" s="248">
        <f t="shared" si="9"/>
        <v>0.0011165763746645472</v>
      </c>
      <c r="H41" s="247">
        <v>1.23</v>
      </c>
      <c r="I41" s="293">
        <v>40.323</v>
      </c>
      <c r="J41" s="246"/>
      <c r="K41" s="245"/>
      <c r="L41" s="246">
        <f t="shared" si="10"/>
        <v>41.553</v>
      </c>
      <c r="M41" s="249" t="s">
        <v>50</v>
      </c>
      <c r="N41" s="247">
        <v>0.394</v>
      </c>
      <c r="O41" s="245">
        <v>49.688</v>
      </c>
      <c r="P41" s="246"/>
      <c r="Q41" s="245"/>
      <c r="R41" s="246">
        <f t="shared" si="11"/>
        <v>50.082</v>
      </c>
      <c r="S41" s="248">
        <f t="shared" si="12"/>
        <v>0.0011165763746645472</v>
      </c>
      <c r="T41" s="247">
        <v>1.23</v>
      </c>
      <c r="U41" s="245">
        <v>40.323</v>
      </c>
      <c r="V41" s="246"/>
      <c r="W41" s="245"/>
      <c r="X41" s="229">
        <f t="shared" si="13"/>
        <v>41.553</v>
      </c>
      <c r="Y41" s="244">
        <f t="shared" si="14"/>
        <v>0.20525593819940813</v>
      </c>
    </row>
    <row r="42" spans="1:25" ht="19.5" customHeight="1">
      <c r="A42" s="250" t="s">
        <v>305</v>
      </c>
      <c r="B42" s="247">
        <v>6.251</v>
      </c>
      <c r="C42" s="245">
        <v>34.671</v>
      </c>
      <c r="D42" s="246">
        <v>0</v>
      </c>
      <c r="E42" s="245">
        <v>0</v>
      </c>
      <c r="F42" s="246">
        <f t="shared" si="8"/>
        <v>40.922</v>
      </c>
      <c r="G42" s="248">
        <f t="shared" si="9"/>
        <v>0.0009123545066894812</v>
      </c>
      <c r="H42" s="247">
        <v>4.663</v>
      </c>
      <c r="I42" s="293">
        <v>18.912</v>
      </c>
      <c r="J42" s="246"/>
      <c r="K42" s="245"/>
      <c r="L42" s="246">
        <f t="shared" si="10"/>
        <v>23.575</v>
      </c>
      <c r="M42" s="249" t="s">
        <v>50</v>
      </c>
      <c r="N42" s="247">
        <v>6.251</v>
      </c>
      <c r="O42" s="245">
        <v>34.671</v>
      </c>
      <c r="P42" s="246"/>
      <c r="Q42" s="245">
        <v>0</v>
      </c>
      <c r="R42" s="246">
        <f t="shared" si="11"/>
        <v>40.922</v>
      </c>
      <c r="S42" s="248">
        <f t="shared" si="12"/>
        <v>0.0009123545066894812</v>
      </c>
      <c r="T42" s="247">
        <v>4.663</v>
      </c>
      <c r="U42" s="245">
        <v>18.912</v>
      </c>
      <c r="V42" s="246"/>
      <c r="W42" s="245"/>
      <c r="X42" s="229">
        <f t="shared" si="13"/>
        <v>23.575</v>
      </c>
      <c r="Y42" s="244">
        <f t="shared" si="14"/>
        <v>0.7358218451749734</v>
      </c>
    </row>
    <row r="43" spans="1:25" ht="19.5" customHeight="1" thickBot="1">
      <c r="A43" s="250" t="s">
        <v>262</v>
      </c>
      <c r="B43" s="247">
        <v>401.21099999999996</v>
      </c>
      <c r="C43" s="245">
        <v>0</v>
      </c>
      <c r="D43" s="246">
        <v>0</v>
      </c>
      <c r="E43" s="245">
        <v>0</v>
      </c>
      <c r="F43" s="476">
        <f t="shared" si="8"/>
        <v>401.21099999999996</v>
      </c>
      <c r="G43" s="248">
        <f t="shared" si="9"/>
        <v>0.008944984702199144</v>
      </c>
      <c r="H43" s="247">
        <v>226.26199999999997</v>
      </c>
      <c r="I43" s="293">
        <v>0</v>
      </c>
      <c r="J43" s="246">
        <v>466.835</v>
      </c>
      <c r="K43" s="245">
        <v>20.099</v>
      </c>
      <c r="L43" s="476">
        <f t="shared" si="10"/>
        <v>713.196</v>
      </c>
      <c r="M43" s="249">
        <f aca="true" t="shared" si="16" ref="M43:M56">IF(ISERROR(F43/L43-1),"         /0",(F43/L43-1))</f>
        <v>-0.4374463681792944</v>
      </c>
      <c r="N43" s="247">
        <v>401.21099999999996</v>
      </c>
      <c r="O43" s="245">
        <v>0</v>
      </c>
      <c r="P43" s="246">
        <v>0</v>
      </c>
      <c r="Q43" s="245">
        <v>0</v>
      </c>
      <c r="R43" s="246">
        <f t="shared" si="11"/>
        <v>401.21099999999996</v>
      </c>
      <c r="S43" s="248">
        <f t="shared" si="12"/>
        <v>0.008944984702199144</v>
      </c>
      <c r="T43" s="247">
        <v>226.26199999999997</v>
      </c>
      <c r="U43" s="245">
        <v>0</v>
      </c>
      <c r="V43" s="246">
        <v>466.835</v>
      </c>
      <c r="W43" s="245">
        <v>20.099</v>
      </c>
      <c r="X43" s="229">
        <f t="shared" si="13"/>
        <v>713.196</v>
      </c>
      <c r="Y43" s="244">
        <f t="shared" si="14"/>
        <v>-0.4374463681792944</v>
      </c>
    </row>
    <row r="44" spans="1:25" s="236" customFormat="1" ht="19.5" customHeight="1">
      <c r="A44" s="243" t="s">
        <v>58</v>
      </c>
      <c r="B44" s="240">
        <f>SUM(B45:B50)</f>
        <v>2075.715</v>
      </c>
      <c r="C44" s="239">
        <f>SUM(C45:C50)</f>
        <v>1357.8999999999999</v>
      </c>
      <c r="D44" s="238">
        <f>SUM(D45:D50)</f>
        <v>30.489</v>
      </c>
      <c r="E44" s="239">
        <f>SUM(E45:E50)</f>
        <v>198.815</v>
      </c>
      <c r="F44" s="238">
        <f t="shared" si="8"/>
        <v>3662.919</v>
      </c>
      <c r="G44" s="241">
        <f t="shared" si="9"/>
        <v>0.08166464633420965</v>
      </c>
      <c r="H44" s="240">
        <f>SUM(H45:H50)</f>
        <v>2041.8519999999999</v>
      </c>
      <c r="I44" s="239">
        <f>SUM(I45:I50)</f>
        <v>1747.5910000000001</v>
      </c>
      <c r="J44" s="238">
        <f>SUM(J45:J50)</f>
        <v>1.825</v>
      </c>
      <c r="K44" s="239">
        <f>SUM(K45:K50)</f>
        <v>8.919</v>
      </c>
      <c r="L44" s="238">
        <f t="shared" si="10"/>
        <v>3800.187</v>
      </c>
      <c r="M44" s="242">
        <f t="shared" si="16"/>
        <v>-0.03612138034259893</v>
      </c>
      <c r="N44" s="240">
        <f>SUM(N45:N50)</f>
        <v>2075.715</v>
      </c>
      <c r="O44" s="239">
        <f>SUM(O45:O50)</f>
        <v>1357.8999999999999</v>
      </c>
      <c r="P44" s="238">
        <f>SUM(P45:P50)</f>
        <v>30.489</v>
      </c>
      <c r="Q44" s="239">
        <f>SUM(Q45:Q50)</f>
        <v>198.815</v>
      </c>
      <c r="R44" s="238">
        <f t="shared" si="11"/>
        <v>3662.919</v>
      </c>
      <c r="S44" s="241">
        <f t="shared" si="12"/>
        <v>0.08166464633420965</v>
      </c>
      <c r="T44" s="240">
        <f>SUM(T45:T50)</f>
        <v>2041.8519999999999</v>
      </c>
      <c r="U44" s="239">
        <f>SUM(U45:U50)</f>
        <v>1747.5910000000001</v>
      </c>
      <c r="V44" s="238">
        <f>SUM(V45:V50)</f>
        <v>1.825</v>
      </c>
      <c r="W44" s="239">
        <f>SUM(W45:W50)</f>
        <v>8.919</v>
      </c>
      <c r="X44" s="238">
        <f t="shared" si="13"/>
        <v>3800.187</v>
      </c>
      <c r="Y44" s="237">
        <f t="shared" si="14"/>
        <v>-0.03612138034259893</v>
      </c>
    </row>
    <row r="45" spans="1:25" s="220" customFormat="1" ht="19.5" customHeight="1">
      <c r="A45" s="235" t="s">
        <v>311</v>
      </c>
      <c r="B45" s="233">
        <v>880.531</v>
      </c>
      <c r="C45" s="230">
        <v>614.996</v>
      </c>
      <c r="D45" s="229">
        <v>27.455000000000002</v>
      </c>
      <c r="E45" s="230">
        <v>195.65</v>
      </c>
      <c r="F45" s="229">
        <f t="shared" si="8"/>
        <v>1718.632</v>
      </c>
      <c r="G45" s="232">
        <f t="shared" si="9"/>
        <v>0.03831683814429296</v>
      </c>
      <c r="H45" s="233">
        <v>1065</v>
      </c>
      <c r="I45" s="230">
        <v>1041.364</v>
      </c>
      <c r="J45" s="229">
        <v>0</v>
      </c>
      <c r="K45" s="230">
        <v>7.249</v>
      </c>
      <c r="L45" s="229">
        <f t="shared" si="10"/>
        <v>2113.613</v>
      </c>
      <c r="M45" s="234">
        <f t="shared" si="16"/>
        <v>-0.18687479685259312</v>
      </c>
      <c r="N45" s="233">
        <v>880.531</v>
      </c>
      <c r="O45" s="230">
        <v>614.996</v>
      </c>
      <c r="P45" s="229">
        <v>27.455000000000002</v>
      </c>
      <c r="Q45" s="230">
        <v>195.65</v>
      </c>
      <c r="R45" s="229">
        <f t="shared" si="11"/>
        <v>1718.632</v>
      </c>
      <c r="S45" s="232">
        <f t="shared" si="12"/>
        <v>0.03831683814429296</v>
      </c>
      <c r="T45" s="231">
        <v>1065</v>
      </c>
      <c r="U45" s="230">
        <v>1041.364</v>
      </c>
      <c r="V45" s="229">
        <v>0</v>
      </c>
      <c r="W45" s="230">
        <v>7.249</v>
      </c>
      <c r="X45" s="229">
        <f t="shared" si="13"/>
        <v>2113.613</v>
      </c>
      <c r="Y45" s="228">
        <f t="shared" si="14"/>
        <v>-0.18687479685259312</v>
      </c>
    </row>
    <row r="46" spans="1:25" s="220" customFormat="1" ht="19.5" customHeight="1">
      <c r="A46" s="235" t="s">
        <v>312</v>
      </c>
      <c r="B46" s="233">
        <v>691.81</v>
      </c>
      <c r="C46" s="230">
        <v>499.85699999999997</v>
      </c>
      <c r="D46" s="229">
        <v>0</v>
      </c>
      <c r="E46" s="230">
        <v>0</v>
      </c>
      <c r="F46" s="229">
        <f t="shared" si="8"/>
        <v>1191.667</v>
      </c>
      <c r="G46" s="232">
        <f t="shared" si="9"/>
        <v>0.02656817257033219</v>
      </c>
      <c r="H46" s="233">
        <v>574.311</v>
      </c>
      <c r="I46" s="230">
        <v>415.58299999999997</v>
      </c>
      <c r="J46" s="229"/>
      <c r="K46" s="230"/>
      <c r="L46" s="229">
        <f t="shared" si="10"/>
        <v>989.894</v>
      </c>
      <c r="M46" s="234">
        <f t="shared" si="16"/>
        <v>0.20383293564765514</v>
      </c>
      <c r="N46" s="233">
        <v>691.81</v>
      </c>
      <c r="O46" s="230">
        <v>499.85699999999997</v>
      </c>
      <c r="P46" s="229"/>
      <c r="Q46" s="230"/>
      <c r="R46" s="229">
        <f t="shared" si="11"/>
        <v>1191.667</v>
      </c>
      <c r="S46" s="232">
        <f t="shared" si="12"/>
        <v>0.02656817257033219</v>
      </c>
      <c r="T46" s="231">
        <v>574.311</v>
      </c>
      <c r="U46" s="230">
        <v>415.58299999999997</v>
      </c>
      <c r="V46" s="229"/>
      <c r="W46" s="230"/>
      <c r="X46" s="229">
        <f t="shared" si="13"/>
        <v>989.894</v>
      </c>
      <c r="Y46" s="228">
        <f t="shared" si="14"/>
        <v>0.20383293564765514</v>
      </c>
    </row>
    <row r="47" spans="1:25" s="220" customFormat="1" ht="19.5" customHeight="1">
      <c r="A47" s="235" t="s">
        <v>313</v>
      </c>
      <c r="B47" s="233">
        <v>62.032</v>
      </c>
      <c r="C47" s="230">
        <v>116.36</v>
      </c>
      <c r="D47" s="229">
        <v>0</v>
      </c>
      <c r="E47" s="230">
        <v>0</v>
      </c>
      <c r="F47" s="229">
        <f>SUM(B47:E47)</f>
        <v>178.392</v>
      </c>
      <c r="G47" s="232">
        <f>F47/$F$9</f>
        <v>0.003977243173778161</v>
      </c>
      <c r="H47" s="233">
        <v>74.658</v>
      </c>
      <c r="I47" s="230">
        <v>75.916</v>
      </c>
      <c r="J47" s="229">
        <v>0</v>
      </c>
      <c r="K47" s="230">
        <v>0</v>
      </c>
      <c r="L47" s="229">
        <f>SUM(H47:K47)</f>
        <v>150.574</v>
      </c>
      <c r="M47" s="234">
        <f t="shared" si="16"/>
        <v>0.18474637055534138</v>
      </c>
      <c r="N47" s="233">
        <v>62.032</v>
      </c>
      <c r="O47" s="230">
        <v>116.36</v>
      </c>
      <c r="P47" s="229">
        <v>0</v>
      </c>
      <c r="Q47" s="230">
        <v>0</v>
      </c>
      <c r="R47" s="229">
        <f>SUM(N47:Q47)</f>
        <v>178.392</v>
      </c>
      <c r="S47" s="232">
        <f>R47/$R$9</f>
        <v>0.003977243173778161</v>
      </c>
      <c r="T47" s="231">
        <v>74.658</v>
      </c>
      <c r="U47" s="230">
        <v>75.916</v>
      </c>
      <c r="V47" s="229">
        <v>0</v>
      </c>
      <c r="W47" s="230">
        <v>0</v>
      </c>
      <c r="X47" s="229">
        <f>SUM(T47:W47)</f>
        <v>150.574</v>
      </c>
      <c r="Y47" s="228">
        <f>IF(ISERROR(R47/X47-1),"         /0",IF(R47/X47&gt;5,"  *  ",(R47/X47-1)))</f>
        <v>0.18474637055534138</v>
      </c>
    </row>
    <row r="48" spans="1:25" s="220" customFormat="1" ht="19.5" customHeight="1">
      <c r="A48" s="235" t="s">
        <v>314</v>
      </c>
      <c r="B48" s="233">
        <v>57.818</v>
      </c>
      <c r="C48" s="230">
        <v>8.539</v>
      </c>
      <c r="D48" s="229">
        <v>0</v>
      </c>
      <c r="E48" s="230">
        <v>0</v>
      </c>
      <c r="F48" s="229">
        <f>SUM(B48:E48)</f>
        <v>66.357</v>
      </c>
      <c r="G48" s="232">
        <f>F48/$F$9</f>
        <v>0.0014794269097403328</v>
      </c>
      <c r="H48" s="233">
        <v>67.243</v>
      </c>
      <c r="I48" s="230">
        <v>37.995000000000005</v>
      </c>
      <c r="J48" s="229">
        <v>0</v>
      </c>
      <c r="K48" s="230">
        <v>0</v>
      </c>
      <c r="L48" s="229">
        <f>SUM(H48:K48)</f>
        <v>105.238</v>
      </c>
      <c r="M48" s="234">
        <f>IF(ISERROR(F48/L48-1),"         /0",(F48/L48-1))</f>
        <v>-0.369457800414299</v>
      </c>
      <c r="N48" s="233">
        <v>57.818</v>
      </c>
      <c r="O48" s="230">
        <v>8.539</v>
      </c>
      <c r="P48" s="229">
        <v>0</v>
      </c>
      <c r="Q48" s="230">
        <v>0</v>
      </c>
      <c r="R48" s="229">
        <f>SUM(N48:Q48)</f>
        <v>66.357</v>
      </c>
      <c r="S48" s="232">
        <f>R48/$R$9</f>
        <v>0.0014794269097403328</v>
      </c>
      <c r="T48" s="231">
        <v>67.243</v>
      </c>
      <c r="U48" s="230">
        <v>37.995000000000005</v>
      </c>
      <c r="V48" s="229">
        <v>0</v>
      </c>
      <c r="W48" s="230">
        <v>0</v>
      </c>
      <c r="X48" s="229">
        <f>SUM(T48:W48)</f>
        <v>105.238</v>
      </c>
      <c r="Y48" s="228">
        <f>IF(ISERROR(R48/X48-1),"         /0",IF(R48/X48&gt;5,"  *  ",(R48/X48-1)))</f>
        <v>-0.369457800414299</v>
      </c>
    </row>
    <row r="49" spans="1:25" s="220" customFormat="1" ht="19.5" customHeight="1">
      <c r="A49" s="235" t="s">
        <v>315</v>
      </c>
      <c r="B49" s="233">
        <v>41.207</v>
      </c>
      <c r="C49" s="230">
        <v>24.433</v>
      </c>
      <c r="D49" s="229">
        <v>0</v>
      </c>
      <c r="E49" s="230">
        <v>0</v>
      </c>
      <c r="F49" s="229">
        <f t="shared" si="8"/>
        <v>65.64</v>
      </c>
      <c r="G49" s="232">
        <f t="shared" si="9"/>
        <v>0.0014634414207296209</v>
      </c>
      <c r="H49" s="233">
        <v>50.714</v>
      </c>
      <c r="I49" s="230">
        <v>88.253</v>
      </c>
      <c r="J49" s="229"/>
      <c r="K49" s="230"/>
      <c r="L49" s="229">
        <f t="shared" si="10"/>
        <v>138.96699999999998</v>
      </c>
      <c r="M49" s="234">
        <f t="shared" si="16"/>
        <v>-0.5276576453402606</v>
      </c>
      <c r="N49" s="233">
        <v>41.207</v>
      </c>
      <c r="O49" s="230">
        <v>24.433</v>
      </c>
      <c r="P49" s="229"/>
      <c r="Q49" s="230"/>
      <c r="R49" s="229">
        <f t="shared" si="11"/>
        <v>65.64</v>
      </c>
      <c r="S49" s="232">
        <f t="shared" si="12"/>
        <v>0.0014634414207296209</v>
      </c>
      <c r="T49" s="231">
        <v>50.714</v>
      </c>
      <c r="U49" s="230">
        <v>88.253</v>
      </c>
      <c r="V49" s="229"/>
      <c r="W49" s="230"/>
      <c r="X49" s="229">
        <f t="shared" si="13"/>
        <v>138.96699999999998</v>
      </c>
      <c r="Y49" s="228">
        <f t="shared" si="14"/>
        <v>-0.5276576453402606</v>
      </c>
    </row>
    <row r="50" spans="1:25" s="220" customFormat="1" ht="19.5" customHeight="1" thickBot="1">
      <c r="A50" s="235" t="s">
        <v>262</v>
      </c>
      <c r="B50" s="233">
        <v>342.317</v>
      </c>
      <c r="C50" s="230">
        <v>93.715</v>
      </c>
      <c r="D50" s="229">
        <v>3.034</v>
      </c>
      <c r="E50" s="230">
        <v>3.165</v>
      </c>
      <c r="F50" s="229">
        <f t="shared" si="8"/>
        <v>442.23100000000005</v>
      </c>
      <c r="G50" s="232">
        <f t="shared" si="9"/>
        <v>0.009859524115336396</v>
      </c>
      <c r="H50" s="233">
        <v>209.926</v>
      </c>
      <c r="I50" s="230">
        <v>88.48</v>
      </c>
      <c r="J50" s="229">
        <v>1.825</v>
      </c>
      <c r="K50" s="230">
        <v>1.67</v>
      </c>
      <c r="L50" s="229">
        <f t="shared" si="10"/>
        <v>301.901</v>
      </c>
      <c r="M50" s="234">
        <f t="shared" si="16"/>
        <v>0.4648212493499526</v>
      </c>
      <c r="N50" s="233">
        <v>342.317</v>
      </c>
      <c r="O50" s="230">
        <v>93.715</v>
      </c>
      <c r="P50" s="229">
        <v>3.034</v>
      </c>
      <c r="Q50" s="230">
        <v>3.165</v>
      </c>
      <c r="R50" s="229">
        <f t="shared" si="11"/>
        <v>442.23100000000005</v>
      </c>
      <c r="S50" s="232">
        <f t="shared" si="12"/>
        <v>0.009859524115336396</v>
      </c>
      <c r="T50" s="231">
        <v>209.926</v>
      </c>
      <c r="U50" s="230">
        <v>88.48</v>
      </c>
      <c r="V50" s="229">
        <v>1.825</v>
      </c>
      <c r="W50" s="230">
        <v>1.67</v>
      </c>
      <c r="X50" s="229">
        <f t="shared" si="13"/>
        <v>301.901</v>
      </c>
      <c r="Y50" s="228">
        <f t="shared" si="14"/>
        <v>0.4648212493499526</v>
      </c>
    </row>
    <row r="51" spans="1:25" s="236" customFormat="1" ht="19.5" customHeight="1">
      <c r="A51" s="243" t="s">
        <v>57</v>
      </c>
      <c r="B51" s="240">
        <f>SUM(B52:B55)</f>
        <v>650.736</v>
      </c>
      <c r="C51" s="239">
        <f>SUM(C52:C55)</f>
        <v>195.754</v>
      </c>
      <c r="D51" s="238">
        <f>SUM(D52:D55)</f>
        <v>0</v>
      </c>
      <c r="E51" s="239">
        <f>SUM(E52:E55)</f>
        <v>78.401</v>
      </c>
      <c r="F51" s="238">
        <f t="shared" si="8"/>
        <v>924.891</v>
      </c>
      <c r="G51" s="241">
        <f t="shared" si="9"/>
        <v>0.020620411320232172</v>
      </c>
      <c r="H51" s="240">
        <f>SUM(H52:H55)</f>
        <v>526.32</v>
      </c>
      <c r="I51" s="239">
        <f>SUM(I52:I55)</f>
        <v>199.25400000000002</v>
      </c>
      <c r="J51" s="238">
        <f>SUM(J52:J55)</f>
        <v>0.075</v>
      </c>
      <c r="K51" s="239">
        <f>SUM(K52:K55)</f>
        <v>1.282</v>
      </c>
      <c r="L51" s="238">
        <f t="shared" si="10"/>
        <v>726.9310000000002</v>
      </c>
      <c r="M51" s="242">
        <f t="shared" si="16"/>
        <v>0.27232295774977233</v>
      </c>
      <c r="N51" s="240">
        <f>SUM(N52:N55)</f>
        <v>650.736</v>
      </c>
      <c r="O51" s="239">
        <f>SUM(O52:O55)</f>
        <v>195.754</v>
      </c>
      <c r="P51" s="238">
        <f>SUM(P52:P55)</f>
        <v>0</v>
      </c>
      <c r="Q51" s="239">
        <f>SUM(Q52:Q55)</f>
        <v>78.401</v>
      </c>
      <c r="R51" s="238">
        <f t="shared" si="11"/>
        <v>924.891</v>
      </c>
      <c r="S51" s="241">
        <f t="shared" si="12"/>
        <v>0.020620411320232172</v>
      </c>
      <c r="T51" s="240">
        <f>SUM(T52:T55)</f>
        <v>526.32</v>
      </c>
      <c r="U51" s="239">
        <f>SUM(U52:U55)</f>
        <v>199.25400000000002</v>
      </c>
      <c r="V51" s="238">
        <f>SUM(V52:V55)</f>
        <v>0.075</v>
      </c>
      <c r="W51" s="239">
        <f>SUM(W52:W55)</f>
        <v>1.282</v>
      </c>
      <c r="X51" s="238">
        <f t="shared" si="13"/>
        <v>726.9310000000002</v>
      </c>
      <c r="Y51" s="237">
        <f t="shared" si="14"/>
        <v>0.27232295774977233</v>
      </c>
    </row>
    <row r="52" spans="1:25" ht="19.5" customHeight="1">
      <c r="A52" s="235" t="s">
        <v>324</v>
      </c>
      <c r="B52" s="233">
        <v>331.18100000000004</v>
      </c>
      <c r="C52" s="230">
        <v>81.30799999999999</v>
      </c>
      <c r="D52" s="229">
        <v>0</v>
      </c>
      <c r="E52" s="230">
        <v>0</v>
      </c>
      <c r="F52" s="229">
        <f t="shared" si="8"/>
        <v>412.48900000000003</v>
      </c>
      <c r="G52" s="232">
        <f t="shared" si="9"/>
        <v>0.009196427303402508</v>
      </c>
      <c r="H52" s="233">
        <v>244.28300000000002</v>
      </c>
      <c r="I52" s="230">
        <v>106.87700000000001</v>
      </c>
      <c r="J52" s="229">
        <v>0</v>
      </c>
      <c r="K52" s="230"/>
      <c r="L52" s="229">
        <f t="shared" si="10"/>
        <v>351.16</v>
      </c>
      <c r="M52" s="234">
        <f t="shared" si="16"/>
        <v>0.17464688461100364</v>
      </c>
      <c r="N52" s="233">
        <v>331.18100000000004</v>
      </c>
      <c r="O52" s="230">
        <v>81.30799999999999</v>
      </c>
      <c r="P52" s="229"/>
      <c r="Q52" s="230"/>
      <c r="R52" s="229">
        <f t="shared" si="11"/>
        <v>412.48900000000003</v>
      </c>
      <c r="S52" s="232">
        <f t="shared" si="12"/>
        <v>0.009196427303402508</v>
      </c>
      <c r="T52" s="231">
        <v>244.28300000000002</v>
      </c>
      <c r="U52" s="230">
        <v>106.87700000000001</v>
      </c>
      <c r="V52" s="229">
        <v>0</v>
      </c>
      <c r="W52" s="230"/>
      <c r="X52" s="229">
        <f t="shared" si="13"/>
        <v>351.16</v>
      </c>
      <c r="Y52" s="228">
        <f t="shared" si="14"/>
        <v>0.17464688461100364</v>
      </c>
    </row>
    <row r="53" spans="1:25" ht="19.5" customHeight="1">
      <c r="A53" s="235" t="s">
        <v>323</v>
      </c>
      <c r="B53" s="233">
        <v>217.139</v>
      </c>
      <c r="C53" s="230">
        <v>7.766</v>
      </c>
      <c r="D53" s="229">
        <v>0</v>
      </c>
      <c r="E53" s="230">
        <v>0</v>
      </c>
      <c r="F53" s="229">
        <f t="shared" si="8"/>
        <v>224.905</v>
      </c>
      <c r="G53" s="232">
        <f t="shared" si="9"/>
        <v>0.005014248822809192</v>
      </c>
      <c r="H53" s="233">
        <v>212.351</v>
      </c>
      <c r="I53" s="230">
        <v>7.57</v>
      </c>
      <c r="J53" s="229"/>
      <c r="K53" s="230"/>
      <c r="L53" s="229">
        <f t="shared" si="10"/>
        <v>219.921</v>
      </c>
      <c r="M53" s="234">
        <f t="shared" si="16"/>
        <v>0.022662683418136487</v>
      </c>
      <c r="N53" s="233">
        <v>217.139</v>
      </c>
      <c r="O53" s="230">
        <v>7.766</v>
      </c>
      <c r="P53" s="229"/>
      <c r="Q53" s="230"/>
      <c r="R53" s="229">
        <f t="shared" si="11"/>
        <v>224.905</v>
      </c>
      <c r="S53" s="232">
        <f t="shared" si="12"/>
        <v>0.005014248822809192</v>
      </c>
      <c r="T53" s="231">
        <v>212.351</v>
      </c>
      <c r="U53" s="230">
        <v>7.57</v>
      </c>
      <c r="V53" s="229"/>
      <c r="W53" s="230"/>
      <c r="X53" s="229">
        <f t="shared" si="13"/>
        <v>219.921</v>
      </c>
      <c r="Y53" s="228">
        <f t="shared" si="14"/>
        <v>0.022662683418136487</v>
      </c>
    </row>
    <row r="54" spans="1:25" ht="19.5" customHeight="1">
      <c r="A54" s="235" t="s">
        <v>322</v>
      </c>
      <c r="B54" s="233">
        <v>20.592</v>
      </c>
      <c r="C54" s="230">
        <v>28.756999999999998</v>
      </c>
      <c r="D54" s="229">
        <v>0</v>
      </c>
      <c r="E54" s="230">
        <v>0</v>
      </c>
      <c r="F54" s="229">
        <f t="shared" si="8"/>
        <v>49.349</v>
      </c>
      <c r="G54" s="232">
        <f t="shared" si="9"/>
        <v>0.0011002341662337911</v>
      </c>
      <c r="H54" s="233">
        <v>21.082</v>
      </c>
      <c r="I54" s="230">
        <v>14.764</v>
      </c>
      <c r="J54" s="229">
        <v>0</v>
      </c>
      <c r="K54" s="230">
        <v>0</v>
      </c>
      <c r="L54" s="229">
        <f t="shared" si="10"/>
        <v>35.846000000000004</v>
      </c>
      <c r="M54" s="234">
        <f t="shared" si="16"/>
        <v>0.3766947497628743</v>
      </c>
      <c r="N54" s="233">
        <v>20.592</v>
      </c>
      <c r="O54" s="230">
        <v>28.756999999999998</v>
      </c>
      <c r="P54" s="229">
        <v>0</v>
      </c>
      <c r="Q54" s="230">
        <v>0</v>
      </c>
      <c r="R54" s="229">
        <f t="shared" si="11"/>
        <v>49.349</v>
      </c>
      <c r="S54" s="232">
        <f t="shared" si="12"/>
        <v>0.0011002341662337911</v>
      </c>
      <c r="T54" s="231">
        <v>21.082</v>
      </c>
      <c r="U54" s="230">
        <v>14.764</v>
      </c>
      <c r="V54" s="229">
        <v>0</v>
      </c>
      <c r="W54" s="230">
        <v>0</v>
      </c>
      <c r="X54" s="229">
        <f t="shared" si="13"/>
        <v>35.846000000000004</v>
      </c>
      <c r="Y54" s="228">
        <f t="shared" si="14"/>
        <v>0.3766947497628743</v>
      </c>
    </row>
    <row r="55" spans="1:25" ht="19.5" customHeight="1" thickBot="1">
      <c r="A55" s="235" t="s">
        <v>262</v>
      </c>
      <c r="B55" s="233">
        <v>81.824</v>
      </c>
      <c r="C55" s="230">
        <v>77.923</v>
      </c>
      <c r="D55" s="229">
        <v>0</v>
      </c>
      <c r="E55" s="230">
        <v>78.401</v>
      </c>
      <c r="F55" s="229">
        <f t="shared" si="8"/>
        <v>238.14800000000002</v>
      </c>
      <c r="G55" s="232">
        <f t="shared" si="9"/>
        <v>0.005309501027786681</v>
      </c>
      <c r="H55" s="233">
        <v>48.604</v>
      </c>
      <c r="I55" s="230">
        <v>70.043</v>
      </c>
      <c r="J55" s="229">
        <v>0.075</v>
      </c>
      <c r="K55" s="230">
        <v>1.282</v>
      </c>
      <c r="L55" s="229">
        <f t="shared" si="10"/>
        <v>120.004</v>
      </c>
      <c r="M55" s="234">
        <f t="shared" si="16"/>
        <v>0.9845005166494452</v>
      </c>
      <c r="N55" s="233">
        <v>81.824</v>
      </c>
      <c r="O55" s="230">
        <v>77.923</v>
      </c>
      <c r="P55" s="229"/>
      <c r="Q55" s="230">
        <v>78.401</v>
      </c>
      <c r="R55" s="229">
        <f t="shared" si="11"/>
        <v>238.14800000000002</v>
      </c>
      <c r="S55" s="232">
        <f t="shared" si="12"/>
        <v>0.005309501027786681</v>
      </c>
      <c r="T55" s="231">
        <v>48.604</v>
      </c>
      <c r="U55" s="230">
        <v>70.043</v>
      </c>
      <c r="V55" s="229">
        <v>0.075</v>
      </c>
      <c r="W55" s="230">
        <v>1.282</v>
      </c>
      <c r="X55" s="229">
        <f t="shared" si="13"/>
        <v>120.004</v>
      </c>
      <c r="Y55" s="228">
        <f t="shared" si="14"/>
        <v>0.9845005166494452</v>
      </c>
    </row>
    <row r="56" spans="1:25" s="220" customFormat="1" ht="19.5" customHeight="1" thickBot="1">
      <c r="A56" s="227" t="s">
        <v>56</v>
      </c>
      <c r="B56" s="224">
        <v>78.705</v>
      </c>
      <c r="C56" s="223">
        <v>0</v>
      </c>
      <c r="D56" s="222">
        <v>0.15</v>
      </c>
      <c r="E56" s="223">
        <v>0.18</v>
      </c>
      <c r="F56" s="222">
        <f t="shared" si="8"/>
        <v>79.03500000000001</v>
      </c>
      <c r="G56" s="225">
        <f t="shared" si="9"/>
        <v>0.0017620824601975258</v>
      </c>
      <c r="H56" s="224">
        <v>68.13500000000002</v>
      </c>
      <c r="I56" s="223">
        <v>0</v>
      </c>
      <c r="J56" s="222">
        <v>0</v>
      </c>
      <c r="K56" s="223">
        <v>0</v>
      </c>
      <c r="L56" s="222">
        <f t="shared" si="10"/>
        <v>68.13500000000002</v>
      </c>
      <c r="M56" s="226">
        <f t="shared" si="16"/>
        <v>0.15997651720848305</v>
      </c>
      <c r="N56" s="224">
        <v>78.705</v>
      </c>
      <c r="O56" s="223">
        <v>0</v>
      </c>
      <c r="P56" s="222">
        <v>0.15</v>
      </c>
      <c r="Q56" s="223">
        <v>0.18</v>
      </c>
      <c r="R56" s="222">
        <f t="shared" si="11"/>
        <v>79.03500000000001</v>
      </c>
      <c r="S56" s="225">
        <f t="shared" si="12"/>
        <v>0.0017620824601975258</v>
      </c>
      <c r="T56" s="224">
        <v>68.13500000000002</v>
      </c>
      <c r="U56" s="223">
        <v>0</v>
      </c>
      <c r="V56" s="222">
        <v>0</v>
      </c>
      <c r="W56" s="223">
        <v>0</v>
      </c>
      <c r="X56" s="222">
        <f t="shared" si="13"/>
        <v>68.13500000000002</v>
      </c>
      <c r="Y56" s="221">
        <f t="shared" si="14"/>
        <v>0.15997651720848305</v>
      </c>
    </row>
    <row r="57" ht="15" thickTop="1">
      <c r="A57" s="121" t="s">
        <v>43</v>
      </c>
    </row>
    <row r="58" ht="14.25">
      <c r="A58" s="121" t="s">
        <v>55</v>
      </c>
    </row>
    <row r="59" ht="14.25">
      <c r="A59" s="128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57:Y65536 M57:M65536 Y3 M3 M5 Y5 Y7:Y8 M7:M8">
    <cfRule type="cellIs" priority="4" dxfId="89" operator="lessThan" stopIfTrue="1">
      <formula>0</formula>
    </cfRule>
  </conditionalFormatting>
  <conditionalFormatting sqref="Y9:Y56 M9:M56">
    <cfRule type="cellIs" priority="5" dxfId="89" operator="lessThan" stopIfTrue="1">
      <formula>0</formula>
    </cfRule>
    <cfRule type="cellIs" priority="6" dxfId="91" operator="greaterThanOrEqual" stopIfTrue="1">
      <formula>0</formula>
    </cfRule>
  </conditionalFormatting>
  <conditionalFormatting sqref="M6 Y6">
    <cfRule type="cellIs" priority="1" dxfId="89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1:W5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8"/>
  <sheetViews>
    <sheetView showGridLines="0" zoomScale="80" zoomScaleNormal="80" zoomScalePageLayoutView="0" workbookViewId="0" topLeftCell="A1">
      <selection activeCell="X1" sqref="X1:Y1"/>
    </sheetView>
  </sheetViews>
  <sheetFormatPr defaultColWidth="8.00390625" defaultRowHeight="15"/>
  <cols>
    <col min="1" max="1" width="20.28125" style="128" customWidth="1"/>
    <col min="2" max="2" width="8.7109375" style="128" customWidth="1"/>
    <col min="3" max="3" width="9.7109375" style="128" bestFit="1" customWidth="1"/>
    <col min="4" max="4" width="8.00390625" style="128" bestFit="1" customWidth="1"/>
    <col min="5" max="5" width="9.7109375" style="128" bestFit="1" customWidth="1"/>
    <col min="6" max="6" width="9.28125" style="128" bestFit="1" customWidth="1"/>
    <col min="7" max="7" width="11.28125" style="128" customWidth="1"/>
    <col min="8" max="8" width="9.28125" style="128" bestFit="1" customWidth="1"/>
    <col min="9" max="9" width="9.7109375" style="128" bestFit="1" customWidth="1"/>
    <col min="10" max="10" width="8.7109375" style="128" customWidth="1"/>
    <col min="11" max="11" width="9.7109375" style="128" bestFit="1" customWidth="1"/>
    <col min="12" max="12" width="9.28125" style="128" bestFit="1" customWidth="1"/>
    <col min="13" max="13" width="9.28125" style="128" customWidth="1"/>
    <col min="14" max="14" width="9.7109375" style="128" customWidth="1"/>
    <col min="15" max="15" width="10.8515625" style="128" customWidth="1"/>
    <col min="16" max="16" width="9.7109375" style="128" customWidth="1"/>
    <col min="17" max="17" width="10.140625" style="128" customWidth="1"/>
    <col min="18" max="18" width="10.7109375" style="128" customWidth="1"/>
    <col min="19" max="19" width="11.00390625" style="128" customWidth="1"/>
    <col min="20" max="24" width="10.28125" style="128" customWidth="1"/>
    <col min="25" max="25" width="8.7109375" style="128" bestFit="1" customWidth="1"/>
    <col min="26" max="16384" width="8.00390625" style="128" customWidth="1"/>
  </cols>
  <sheetData>
    <row r="1" spans="24:25" ht="18.75" thickBot="1">
      <c r="X1" s="577" t="s">
        <v>28</v>
      </c>
      <c r="Y1" s="578"/>
    </row>
    <row r="2" ht="5.25" customHeight="1" thickBot="1"/>
    <row r="3" spans="1:25" ht="24" customHeight="1" thickTop="1">
      <c r="A3" s="642" t="s">
        <v>72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4"/>
    </row>
    <row r="4" spans="1:25" ht="21" customHeight="1" thickBot="1">
      <c r="A4" s="651" t="s">
        <v>45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3"/>
    </row>
    <row r="5" spans="1:25" s="270" customFormat="1" ht="18" customHeight="1" thickBot="1" thickTop="1">
      <c r="A5" s="582" t="s">
        <v>71</v>
      </c>
      <c r="B5" s="635" t="s">
        <v>36</v>
      </c>
      <c r="C5" s="636"/>
      <c r="D5" s="636"/>
      <c r="E5" s="636"/>
      <c r="F5" s="636"/>
      <c r="G5" s="636"/>
      <c r="H5" s="636"/>
      <c r="I5" s="636"/>
      <c r="J5" s="637"/>
      <c r="K5" s="637"/>
      <c r="L5" s="637"/>
      <c r="M5" s="638"/>
      <c r="N5" s="635" t="s">
        <v>35</v>
      </c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9"/>
    </row>
    <row r="6" spans="1:25" s="168" customFormat="1" ht="26.25" customHeight="1" thickBot="1">
      <c r="A6" s="583"/>
      <c r="B6" s="627" t="s">
        <v>156</v>
      </c>
      <c r="C6" s="628"/>
      <c r="D6" s="628"/>
      <c r="E6" s="628"/>
      <c r="F6" s="628"/>
      <c r="G6" s="632" t="s">
        <v>34</v>
      </c>
      <c r="H6" s="627" t="s">
        <v>146</v>
      </c>
      <c r="I6" s="628"/>
      <c r="J6" s="628"/>
      <c r="K6" s="628"/>
      <c r="L6" s="628"/>
      <c r="M6" s="629" t="s">
        <v>33</v>
      </c>
      <c r="N6" s="627" t="s">
        <v>157</v>
      </c>
      <c r="O6" s="628"/>
      <c r="P6" s="628"/>
      <c r="Q6" s="628"/>
      <c r="R6" s="628"/>
      <c r="S6" s="632" t="s">
        <v>34</v>
      </c>
      <c r="T6" s="627" t="s">
        <v>147</v>
      </c>
      <c r="U6" s="628"/>
      <c r="V6" s="628"/>
      <c r="W6" s="628"/>
      <c r="X6" s="628"/>
      <c r="Y6" s="645" t="s">
        <v>33</v>
      </c>
    </row>
    <row r="7" spans="1:25" s="168" customFormat="1" ht="26.25" customHeight="1">
      <c r="A7" s="584"/>
      <c r="B7" s="595" t="s">
        <v>22</v>
      </c>
      <c r="C7" s="587"/>
      <c r="D7" s="586" t="s">
        <v>21</v>
      </c>
      <c r="E7" s="587"/>
      <c r="F7" s="658" t="s">
        <v>17</v>
      </c>
      <c r="G7" s="633"/>
      <c r="H7" s="595" t="s">
        <v>22</v>
      </c>
      <c r="I7" s="587"/>
      <c r="J7" s="586" t="s">
        <v>21</v>
      </c>
      <c r="K7" s="587"/>
      <c r="L7" s="658" t="s">
        <v>17</v>
      </c>
      <c r="M7" s="630"/>
      <c r="N7" s="595" t="s">
        <v>22</v>
      </c>
      <c r="O7" s="587"/>
      <c r="P7" s="586" t="s">
        <v>21</v>
      </c>
      <c r="Q7" s="587"/>
      <c r="R7" s="658" t="s">
        <v>17</v>
      </c>
      <c r="S7" s="633"/>
      <c r="T7" s="595" t="s">
        <v>22</v>
      </c>
      <c r="U7" s="587"/>
      <c r="V7" s="586" t="s">
        <v>21</v>
      </c>
      <c r="W7" s="587"/>
      <c r="X7" s="658" t="s">
        <v>17</v>
      </c>
      <c r="Y7" s="646"/>
    </row>
    <row r="8" spans="1:25" s="266" customFormat="1" ht="15.75" customHeight="1" thickBot="1">
      <c r="A8" s="585"/>
      <c r="B8" s="269" t="s">
        <v>31</v>
      </c>
      <c r="C8" s="267" t="s">
        <v>30</v>
      </c>
      <c r="D8" s="268" t="s">
        <v>31</v>
      </c>
      <c r="E8" s="267" t="s">
        <v>30</v>
      </c>
      <c r="F8" s="641"/>
      <c r="G8" s="634"/>
      <c r="H8" s="269" t="s">
        <v>31</v>
      </c>
      <c r="I8" s="267" t="s">
        <v>30</v>
      </c>
      <c r="J8" s="268" t="s">
        <v>31</v>
      </c>
      <c r="K8" s="267" t="s">
        <v>30</v>
      </c>
      <c r="L8" s="641"/>
      <c r="M8" s="631"/>
      <c r="N8" s="269" t="s">
        <v>31</v>
      </c>
      <c r="O8" s="267" t="s">
        <v>30</v>
      </c>
      <c r="P8" s="268" t="s">
        <v>31</v>
      </c>
      <c r="Q8" s="267" t="s">
        <v>30</v>
      </c>
      <c r="R8" s="641"/>
      <c r="S8" s="634"/>
      <c r="T8" s="269" t="s">
        <v>31</v>
      </c>
      <c r="U8" s="267" t="s">
        <v>30</v>
      </c>
      <c r="V8" s="268" t="s">
        <v>31</v>
      </c>
      <c r="W8" s="267" t="s">
        <v>30</v>
      </c>
      <c r="X8" s="641"/>
      <c r="Y8" s="647"/>
    </row>
    <row r="9" spans="1:25" s="157" customFormat="1" ht="18" customHeight="1" thickBot="1" thickTop="1">
      <c r="A9" s="329" t="s">
        <v>24</v>
      </c>
      <c r="B9" s="321">
        <f>B10+B14+B24+B32+B39+B45</f>
        <v>25908.553000000004</v>
      </c>
      <c r="C9" s="320">
        <f>C10+C14+C24+C32+C39+C45</f>
        <v>12976.106999999998</v>
      </c>
      <c r="D9" s="319">
        <f>D10+D14+D24+D32+D39+D45</f>
        <v>4100.288999999999</v>
      </c>
      <c r="E9" s="320">
        <f>E10+E14+E24+E32+E39+E45</f>
        <v>1868.2300000000002</v>
      </c>
      <c r="F9" s="319">
        <f>SUM(B9:E9)</f>
        <v>44853.179000000004</v>
      </c>
      <c r="G9" s="322">
        <f>F9/$F$9</f>
        <v>1</v>
      </c>
      <c r="H9" s="321">
        <f>H10+H14+H24+H32+H39+H45</f>
        <v>27487.990999999998</v>
      </c>
      <c r="I9" s="320">
        <f>I10+I14+I24+I32+I39+I45</f>
        <v>15208.327000000001</v>
      </c>
      <c r="J9" s="319">
        <f>J10+J14+J24+J32+J39+J45</f>
        <v>3909.5429999999997</v>
      </c>
      <c r="K9" s="320">
        <f>K10+K14+K24+K32+K39+K45</f>
        <v>1861.331</v>
      </c>
      <c r="L9" s="319">
        <f>SUM(H9:K9)</f>
        <v>48467.191999999995</v>
      </c>
      <c r="M9" s="446">
        <f>IF(ISERROR(F9/L9-1),"         /0",(F9/L9-1))</f>
        <v>-0.0745661725152138</v>
      </c>
      <c r="N9" s="321">
        <f>N10+N14+N24+N32+N39+N45</f>
        <v>25908.553000000004</v>
      </c>
      <c r="O9" s="320">
        <f>O10+O14+O24+O32+O39+O45</f>
        <v>12976.106999999998</v>
      </c>
      <c r="P9" s="319">
        <f>P10+P14+P24+P32+P39+P45</f>
        <v>4100.288999999999</v>
      </c>
      <c r="Q9" s="320">
        <f>Q10+Q14+Q24+Q32+Q39+Q45</f>
        <v>1868.2300000000002</v>
      </c>
      <c r="R9" s="319">
        <f>SUM(N9:Q9)</f>
        <v>44853.179000000004</v>
      </c>
      <c r="S9" s="322">
        <f>R9/$R$9</f>
        <v>1</v>
      </c>
      <c r="T9" s="321">
        <f>T10+T14+T24+T32+T39+T45</f>
        <v>27487.990999999998</v>
      </c>
      <c r="U9" s="320">
        <f>U10+U14+U24+U32+U39+U45</f>
        <v>15208.327000000001</v>
      </c>
      <c r="V9" s="319">
        <f>V10+V14+V24+V32+V39+V45</f>
        <v>3909.5429999999997</v>
      </c>
      <c r="W9" s="320">
        <f>W10+W14+W24+W32+W39+W45</f>
        <v>1861.331</v>
      </c>
      <c r="X9" s="319">
        <f>SUM(T9:W9)</f>
        <v>48467.191999999995</v>
      </c>
      <c r="Y9" s="318">
        <f>IF(ISERROR(R9/X9-1),"         /0",(R9/X9-1))</f>
        <v>-0.0745661725152138</v>
      </c>
    </row>
    <row r="10" spans="1:25" s="283" customFormat="1" ht="19.5" customHeight="1" thickTop="1">
      <c r="A10" s="292" t="s">
        <v>61</v>
      </c>
      <c r="B10" s="289">
        <f>SUM(B11:B13)</f>
        <v>18321.573</v>
      </c>
      <c r="C10" s="288">
        <f>SUM(C11:C13)</f>
        <v>7095.274999999999</v>
      </c>
      <c r="D10" s="287">
        <f>SUM(D11:D13)</f>
        <v>4013.258</v>
      </c>
      <c r="E10" s="286">
        <f>SUM(E11:E13)</f>
        <v>1185.643</v>
      </c>
      <c r="F10" s="287">
        <f aca="true" t="shared" si="0" ref="F10:F45">SUM(B10:E10)</f>
        <v>30615.749</v>
      </c>
      <c r="G10" s="290">
        <f aca="true" t="shared" si="1" ref="G10:G45">F10/$F$9</f>
        <v>0.6825770142178773</v>
      </c>
      <c r="H10" s="289">
        <f>SUM(H11:H13)</f>
        <v>20108.658</v>
      </c>
      <c r="I10" s="288">
        <f>SUM(I11:I13)</f>
        <v>7062.419999999999</v>
      </c>
      <c r="J10" s="287">
        <f>SUM(J11:J13)</f>
        <v>3364.964</v>
      </c>
      <c r="K10" s="286">
        <f>SUM(K11:K13)</f>
        <v>1342.8509999999999</v>
      </c>
      <c r="L10" s="287">
        <f aca="true" t="shared" si="2" ref="L10:L45">SUM(H10:K10)</f>
        <v>31878.892999999996</v>
      </c>
      <c r="M10" s="291">
        <f aca="true" t="shared" si="3" ref="M10:M22">IF(ISERROR(F10/L10-1),"         /0",(F10/L10-1))</f>
        <v>-0.039623207744384215</v>
      </c>
      <c r="N10" s="289">
        <f>SUM(N11:N13)</f>
        <v>18321.573</v>
      </c>
      <c r="O10" s="288">
        <f>SUM(O11:O13)</f>
        <v>7095.274999999999</v>
      </c>
      <c r="P10" s="287">
        <f>SUM(P11:P13)</f>
        <v>4013.258</v>
      </c>
      <c r="Q10" s="286">
        <f>SUM(Q11:Q13)</f>
        <v>1185.643</v>
      </c>
      <c r="R10" s="287">
        <f aca="true" t="shared" si="4" ref="R10:R45">SUM(N10:Q10)</f>
        <v>30615.749</v>
      </c>
      <c r="S10" s="290">
        <f aca="true" t="shared" si="5" ref="S10:S45">R10/$R$9</f>
        <v>0.6825770142178773</v>
      </c>
      <c r="T10" s="289">
        <f>SUM(T11:T13)</f>
        <v>20108.658</v>
      </c>
      <c r="U10" s="288">
        <f>SUM(U11:U13)</f>
        <v>7062.419999999999</v>
      </c>
      <c r="V10" s="287">
        <f>SUM(V11:V13)</f>
        <v>3364.964</v>
      </c>
      <c r="W10" s="286">
        <f>SUM(W11:W13)</f>
        <v>1342.8509999999999</v>
      </c>
      <c r="X10" s="287">
        <f aca="true" t="shared" si="6" ref="X10:X40">SUM(T10:W10)</f>
        <v>31878.892999999996</v>
      </c>
      <c r="Y10" s="284">
        <f aca="true" t="shared" si="7" ref="Y10:Y45">IF(ISERROR(R10/X10-1),"         /0",IF(R10/X10&gt;5,"  *  ",(R10/X10-1)))</f>
        <v>-0.039623207744384215</v>
      </c>
    </row>
    <row r="11" spans="1:25" ht="19.5" customHeight="1">
      <c r="A11" s="235" t="s">
        <v>328</v>
      </c>
      <c r="B11" s="233">
        <v>17991.012</v>
      </c>
      <c r="C11" s="230">
        <v>6978.3499999999985</v>
      </c>
      <c r="D11" s="229">
        <v>4013.258</v>
      </c>
      <c r="E11" s="281">
        <v>1185.643</v>
      </c>
      <c r="F11" s="229">
        <f t="shared" si="0"/>
        <v>30168.262999999995</v>
      </c>
      <c r="G11" s="232">
        <f t="shared" si="1"/>
        <v>0.6726003300680202</v>
      </c>
      <c r="H11" s="233">
        <v>19758.668999999998</v>
      </c>
      <c r="I11" s="230">
        <v>6512.625999999999</v>
      </c>
      <c r="J11" s="229">
        <v>3184.576</v>
      </c>
      <c r="K11" s="281">
        <v>1342.8509999999999</v>
      </c>
      <c r="L11" s="229">
        <f t="shared" si="2"/>
        <v>30798.721999999998</v>
      </c>
      <c r="M11" s="234">
        <f t="shared" si="3"/>
        <v>-0.020470297436367746</v>
      </c>
      <c r="N11" s="233">
        <v>17991.012</v>
      </c>
      <c r="O11" s="230">
        <v>6978.3499999999985</v>
      </c>
      <c r="P11" s="229">
        <v>4013.258</v>
      </c>
      <c r="Q11" s="281">
        <v>1185.643</v>
      </c>
      <c r="R11" s="229">
        <f t="shared" si="4"/>
        <v>30168.262999999995</v>
      </c>
      <c r="S11" s="232">
        <f t="shared" si="5"/>
        <v>0.6726003300680202</v>
      </c>
      <c r="T11" s="233">
        <v>19758.668999999998</v>
      </c>
      <c r="U11" s="230">
        <v>6512.625999999999</v>
      </c>
      <c r="V11" s="229">
        <v>3184.576</v>
      </c>
      <c r="W11" s="281">
        <v>1342.8509999999999</v>
      </c>
      <c r="X11" s="229">
        <f t="shared" si="6"/>
        <v>30798.721999999998</v>
      </c>
      <c r="Y11" s="228">
        <f t="shared" si="7"/>
        <v>-0.020470297436367746</v>
      </c>
    </row>
    <row r="12" spans="1:25" ht="19.5" customHeight="1">
      <c r="A12" s="235" t="s">
        <v>329</v>
      </c>
      <c r="B12" s="233">
        <v>124.574</v>
      </c>
      <c r="C12" s="230">
        <v>116.039</v>
      </c>
      <c r="D12" s="229">
        <v>0</v>
      </c>
      <c r="E12" s="281">
        <v>0</v>
      </c>
      <c r="F12" s="229">
        <f t="shared" si="0"/>
        <v>240.613</v>
      </c>
      <c r="G12" s="232">
        <f t="shared" si="1"/>
        <v>0.005364458113437176</v>
      </c>
      <c r="H12" s="233">
        <v>124.98400000000001</v>
      </c>
      <c r="I12" s="230">
        <v>161.5</v>
      </c>
      <c r="J12" s="229"/>
      <c r="K12" s="281"/>
      <c r="L12" s="229">
        <f t="shared" si="2"/>
        <v>286.48400000000004</v>
      </c>
      <c r="M12" s="234">
        <f t="shared" si="3"/>
        <v>-0.16011714441295166</v>
      </c>
      <c r="N12" s="233">
        <v>124.574</v>
      </c>
      <c r="O12" s="230">
        <v>116.039</v>
      </c>
      <c r="P12" s="229"/>
      <c r="Q12" s="281"/>
      <c r="R12" s="229">
        <f t="shared" si="4"/>
        <v>240.613</v>
      </c>
      <c r="S12" s="232">
        <f t="shared" si="5"/>
        <v>0.005364458113437176</v>
      </c>
      <c r="T12" s="233">
        <v>124.98400000000001</v>
      </c>
      <c r="U12" s="230">
        <v>161.5</v>
      </c>
      <c r="V12" s="229"/>
      <c r="W12" s="281"/>
      <c r="X12" s="229">
        <f t="shared" si="6"/>
        <v>286.48400000000004</v>
      </c>
      <c r="Y12" s="228">
        <f t="shared" si="7"/>
        <v>-0.16011714441295166</v>
      </c>
    </row>
    <row r="13" spans="1:25" ht="19.5" customHeight="1" thickBot="1">
      <c r="A13" s="258" t="s">
        <v>330</v>
      </c>
      <c r="B13" s="255">
        <v>205.98700000000002</v>
      </c>
      <c r="C13" s="254">
        <v>0.886</v>
      </c>
      <c r="D13" s="253">
        <v>0</v>
      </c>
      <c r="E13" s="297">
        <v>0</v>
      </c>
      <c r="F13" s="253">
        <f t="shared" si="0"/>
        <v>206.87300000000002</v>
      </c>
      <c r="G13" s="256">
        <f t="shared" si="1"/>
        <v>0.0046122260364198486</v>
      </c>
      <c r="H13" s="255">
        <v>225.005</v>
      </c>
      <c r="I13" s="254">
        <v>388.294</v>
      </c>
      <c r="J13" s="253">
        <v>180.388</v>
      </c>
      <c r="K13" s="297"/>
      <c r="L13" s="253">
        <f t="shared" si="2"/>
        <v>793.687</v>
      </c>
      <c r="M13" s="257">
        <f t="shared" si="3"/>
        <v>-0.7393519107658308</v>
      </c>
      <c r="N13" s="255">
        <v>205.98700000000002</v>
      </c>
      <c r="O13" s="254">
        <v>0.886</v>
      </c>
      <c r="P13" s="253"/>
      <c r="Q13" s="297"/>
      <c r="R13" s="253">
        <f t="shared" si="4"/>
        <v>206.87300000000002</v>
      </c>
      <c r="S13" s="256">
        <f t="shared" si="5"/>
        <v>0.0046122260364198486</v>
      </c>
      <c r="T13" s="255">
        <v>225.005</v>
      </c>
      <c r="U13" s="254">
        <v>388.294</v>
      </c>
      <c r="V13" s="253">
        <v>180.388</v>
      </c>
      <c r="W13" s="297"/>
      <c r="X13" s="253">
        <f t="shared" si="6"/>
        <v>793.687</v>
      </c>
      <c r="Y13" s="252">
        <f t="shared" si="7"/>
        <v>-0.7393519107658308</v>
      </c>
    </row>
    <row r="14" spans="1:25" s="283" customFormat="1" ht="19.5" customHeight="1">
      <c r="A14" s="292" t="s">
        <v>60</v>
      </c>
      <c r="B14" s="289">
        <f>SUM(B15:B23)</f>
        <v>2912.944</v>
      </c>
      <c r="C14" s="288">
        <f>SUM(C15:C23)</f>
        <v>3038.8399999999997</v>
      </c>
      <c r="D14" s="287">
        <f>SUM(D15:D23)</f>
        <v>38.071</v>
      </c>
      <c r="E14" s="286">
        <f>SUM(E15:E23)</f>
        <v>405.191</v>
      </c>
      <c r="F14" s="287">
        <f t="shared" si="0"/>
        <v>6395.045999999999</v>
      </c>
      <c r="G14" s="290">
        <f t="shared" si="1"/>
        <v>0.14257731876708224</v>
      </c>
      <c r="H14" s="289">
        <f>SUM(H15:H23)</f>
        <v>3045.091</v>
      </c>
      <c r="I14" s="288">
        <f>SUM(I15:I23)</f>
        <v>5089.6900000000005</v>
      </c>
      <c r="J14" s="287">
        <f>SUM(J15:J23)</f>
        <v>75.84400000000001</v>
      </c>
      <c r="K14" s="286">
        <f>SUM(K15:K23)</f>
        <v>481.21399999999994</v>
      </c>
      <c r="L14" s="287">
        <f t="shared" si="2"/>
        <v>8691.839</v>
      </c>
      <c r="M14" s="291">
        <f t="shared" si="3"/>
        <v>-0.2642470713044731</v>
      </c>
      <c r="N14" s="289">
        <f>SUM(N15:N23)</f>
        <v>2912.944</v>
      </c>
      <c r="O14" s="288">
        <f>SUM(O15:O23)</f>
        <v>3038.8399999999997</v>
      </c>
      <c r="P14" s="287">
        <f>SUM(P15:P23)</f>
        <v>38.071</v>
      </c>
      <c r="Q14" s="286">
        <f>SUM(Q15:Q23)</f>
        <v>405.191</v>
      </c>
      <c r="R14" s="287">
        <f t="shared" si="4"/>
        <v>6395.045999999999</v>
      </c>
      <c r="S14" s="290">
        <f t="shared" si="5"/>
        <v>0.14257731876708224</v>
      </c>
      <c r="T14" s="289">
        <f>SUM(T15:T23)</f>
        <v>3045.091</v>
      </c>
      <c r="U14" s="288">
        <f>SUM(U15:U23)</f>
        <v>5089.6900000000005</v>
      </c>
      <c r="V14" s="287">
        <f>SUM(V15:V23)</f>
        <v>75.84400000000001</v>
      </c>
      <c r="W14" s="286">
        <f>SUM(W15:W23)</f>
        <v>481.21399999999994</v>
      </c>
      <c r="X14" s="287">
        <f t="shared" si="6"/>
        <v>8691.839</v>
      </c>
      <c r="Y14" s="284">
        <f t="shared" si="7"/>
        <v>-0.2642470713044731</v>
      </c>
    </row>
    <row r="15" spans="1:25" ht="19.5" customHeight="1">
      <c r="A15" s="250" t="s">
        <v>331</v>
      </c>
      <c r="B15" s="247">
        <v>723.039</v>
      </c>
      <c r="C15" s="245">
        <v>887.356</v>
      </c>
      <c r="D15" s="246">
        <v>0</v>
      </c>
      <c r="E15" s="293">
        <v>79.072</v>
      </c>
      <c r="F15" s="229">
        <f t="shared" si="0"/>
        <v>1689.467</v>
      </c>
      <c r="G15" s="232">
        <f t="shared" si="1"/>
        <v>0.0376666055264444</v>
      </c>
      <c r="H15" s="233">
        <v>579.713</v>
      </c>
      <c r="I15" s="245">
        <v>2515.603</v>
      </c>
      <c r="J15" s="246">
        <v>9.412</v>
      </c>
      <c r="K15" s="245">
        <v>69.188</v>
      </c>
      <c r="L15" s="229">
        <f t="shared" si="2"/>
        <v>3173.9159999999997</v>
      </c>
      <c r="M15" s="249">
        <f t="shared" si="3"/>
        <v>-0.4677026739207968</v>
      </c>
      <c r="N15" s="247">
        <v>723.039</v>
      </c>
      <c r="O15" s="245">
        <v>887.356</v>
      </c>
      <c r="P15" s="246">
        <v>0</v>
      </c>
      <c r="Q15" s="245">
        <v>79.072</v>
      </c>
      <c r="R15" s="246">
        <f t="shared" si="4"/>
        <v>1689.467</v>
      </c>
      <c r="S15" s="248">
        <f t="shared" si="5"/>
        <v>0.0376666055264444</v>
      </c>
      <c r="T15" s="251">
        <v>579.713</v>
      </c>
      <c r="U15" s="245">
        <v>2515.603</v>
      </c>
      <c r="V15" s="246">
        <v>9.412</v>
      </c>
      <c r="W15" s="293">
        <v>69.188</v>
      </c>
      <c r="X15" s="246">
        <f t="shared" si="6"/>
        <v>3173.9159999999997</v>
      </c>
      <c r="Y15" s="244">
        <f t="shared" si="7"/>
        <v>-0.4677026739207968</v>
      </c>
    </row>
    <row r="16" spans="1:25" ht="19.5" customHeight="1">
      <c r="A16" s="250" t="s">
        <v>333</v>
      </c>
      <c r="B16" s="247">
        <v>470.34899999999993</v>
      </c>
      <c r="C16" s="245">
        <v>275.89</v>
      </c>
      <c r="D16" s="246">
        <v>37.951</v>
      </c>
      <c r="E16" s="293">
        <v>268.1</v>
      </c>
      <c r="F16" s="246">
        <f t="shared" si="0"/>
        <v>1052.29</v>
      </c>
      <c r="G16" s="248">
        <f t="shared" si="1"/>
        <v>0.023460767407367043</v>
      </c>
      <c r="H16" s="247">
        <v>470.51099999999997</v>
      </c>
      <c r="I16" s="245">
        <v>172.80400000000003</v>
      </c>
      <c r="J16" s="246">
        <v>66.432</v>
      </c>
      <c r="K16" s="245">
        <v>292.73799999999994</v>
      </c>
      <c r="L16" s="246">
        <f t="shared" si="2"/>
        <v>1002.485</v>
      </c>
      <c r="M16" s="249">
        <f t="shared" si="3"/>
        <v>0.04968154136969627</v>
      </c>
      <c r="N16" s="247">
        <v>470.34899999999993</v>
      </c>
      <c r="O16" s="245">
        <v>275.89</v>
      </c>
      <c r="P16" s="246">
        <v>37.951</v>
      </c>
      <c r="Q16" s="245">
        <v>268.1</v>
      </c>
      <c r="R16" s="246">
        <f t="shared" si="4"/>
        <v>1052.29</v>
      </c>
      <c r="S16" s="248">
        <f t="shared" si="5"/>
        <v>0.023460767407367043</v>
      </c>
      <c r="T16" s="251">
        <v>470.51099999999997</v>
      </c>
      <c r="U16" s="245">
        <v>172.80400000000003</v>
      </c>
      <c r="V16" s="246">
        <v>66.432</v>
      </c>
      <c r="W16" s="245">
        <v>292.73799999999994</v>
      </c>
      <c r="X16" s="246">
        <f t="shared" si="6"/>
        <v>1002.485</v>
      </c>
      <c r="Y16" s="244">
        <f t="shared" si="7"/>
        <v>0.04968154136969627</v>
      </c>
    </row>
    <row r="17" spans="1:25" ht="19.5" customHeight="1">
      <c r="A17" s="250" t="s">
        <v>332</v>
      </c>
      <c r="B17" s="247">
        <v>648.5899999999999</v>
      </c>
      <c r="C17" s="245">
        <v>327.46000000000004</v>
      </c>
      <c r="D17" s="246">
        <v>0.12</v>
      </c>
      <c r="E17" s="293">
        <v>12.091999999999999</v>
      </c>
      <c r="F17" s="246">
        <f>SUM(B17:E17)</f>
        <v>988.262</v>
      </c>
      <c r="G17" s="248">
        <f>F17/$F$9</f>
        <v>0.02203326546820683</v>
      </c>
      <c r="H17" s="247">
        <v>924.1730000000001</v>
      </c>
      <c r="I17" s="245">
        <v>458.653</v>
      </c>
      <c r="J17" s="246">
        <v>0</v>
      </c>
      <c r="K17" s="245"/>
      <c r="L17" s="246">
        <f>SUM(H17:K17)</f>
        <v>1382.826</v>
      </c>
      <c r="M17" s="249">
        <f>IF(ISERROR(F17/L17-1),"         /0",(F17/L17-1))</f>
        <v>-0.2853316324685825</v>
      </c>
      <c r="N17" s="247">
        <v>648.5899999999999</v>
      </c>
      <c r="O17" s="245">
        <v>327.46000000000004</v>
      </c>
      <c r="P17" s="246">
        <v>0.12</v>
      </c>
      <c r="Q17" s="245">
        <v>12.091999999999999</v>
      </c>
      <c r="R17" s="246">
        <f>SUM(N17:Q17)</f>
        <v>988.262</v>
      </c>
      <c r="S17" s="248">
        <f>R17/$R$9</f>
        <v>0.02203326546820683</v>
      </c>
      <c r="T17" s="251">
        <v>924.1730000000001</v>
      </c>
      <c r="U17" s="245">
        <v>458.653</v>
      </c>
      <c r="V17" s="246">
        <v>0</v>
      </c>
      <c r="W17" s="245"/>
      <c r="X17" s="246">
        <f>SUM(T17:W17)</f>
        <v>1382.826</v>
      </c>
      <c r="Y17" s="244">
        <f>IF(ISERROR(R17/X17-1),"         /0",IF(R17/X17&gt;5,"  *  ",(R17/X17-1)))</f>
        <v>-0.2853316324685825</v>
      </c>
    </row>
    <row r="18" spans="1:25" ht="19.5" customHeight="1">
      <c r="A18" s="250" t="s">
        <v>334</v>
      </c>
      <c r="B18" s="247">
        <v>285.005</v>
      </c>
      <c r="C18" s="245">
        <v>638.997</v>
      </c>
      <c r="D18" s="246">
        <v>0</v>
      </c>
      <c r="E18" s="293">
        <v>45.727</v>
      </c>
      <c r="F18" s="246">
        <f t="shared" si="0"/>
        <v>969.7289999999999</v>
      </c>
      <c r="G18" s="248">
        <f t="shared" si="1"/>
        <v>0.021620072904977368</v>
      </c>
      <c r="H18" s="247">
        <v>311.03</v>
      </c>
      <c r="I18" s="245">
        <v>783.943</v>
      </c>
      <c r="J18" s="246">
        <v>0</v>
      </c>
      <c r="K18" s="245">
        <v>115.50399999999999</v>
      </c>
      <c r="L18" s="246">
        <f t="shared" si="2"/>
        <v>1210.4769999999999</v>
      </c>
      <c r="M18" s="249">
        <f t="shared" si="3"/>
        <v>-0.198886885087449</v>
      </c>
      <c r="N18" s="247">
        <v>285.005</v>
      </c>
      <c r="O18" s="245">
        <v>638.997</v>
      </c>
      <c r="P18" s="246">
        <v>0</v>
      </c>
      <c r="Q18" s="245">
        <v>45.727</v>
      </c>
      <c r="R18" s="246">
        <f t="shared" si="4"/>
        <v>969.7289999999999</v>
      </c>
      <c r="S18" s="248">
        <f t="shared" si="5"/>
        <v>0.021620072904977368</v>
      </c>
      <c r="T18" s="251">
        <v>311.03</v>
      </c>
      <c r="U18" s="245">
        <v>783.943</v>
      </c>
      <c r="V18" s="246">
        <v>0</v>
      </c>
      <c r="W18" s="245">
        <v>115.50399999999999</v>
      </c>
      <c r="X18" s="246">
        <f t="shared" si="6"/>
        <v>1210.4769999999999</v>
      </c>
      <c r="Y18" s="244">
        <f t="shared" si="7"/>
        <v>-0.198886885087449</v>
      </c>
    </row>
    <row r="19" spans="1:25" ht="19.5" customHeight="1">
      <c r="A19" s="250" t="s">
        <v>335</v>
      </c>
      <c r="B19" s="247">
        <v>209.845</v>
      </c>
      <c r="C19" s="245">
        <v>629.5269999999999</v>
      </c>
      <c r="D19" s="246">
        <v>0</v>
      </c>
      <c r="E19" s="293">
        <v>0.2</v>
      </c>
      <c r="F19" s="246">
        <f t="shared" si="0"/>
        <v>839.572</v>
      </c>
      <c r="G19" s="248">
        <f t="shared" si="1"/>
        <v>0.01871822730781245</v>
      </c>
      <c r="H19" s="247">
        <v>403.069</v>
      </c>
      <c r="I19" s="245">
        <v>762.031</v>
      </c>
      <c r="J19" s="246">
        <v>0</v>
      </c>
      <c r="K19" s="245">
        <v>0</v>
      </c>
      <c r="L19" s="246">
        <f t="shared" si="2"/>
        <v>1165.1</v>
      </c>
      <c r="M19" s="249">
        <f t="shared" si="3"/>
        <v>-0.2793991932023002</v>
      </c>
      <c r="N19" s="247">
        <v>209.845</v>
      </c>
      <c r="O19" s="245">
        <v>629.5269999999999</v>
      </c>
      <c r="P19" s="246">
        <v>0</v>
      </c>
      <c r="Q19" s="245">
        <v>0.2</v>
      </c>
      <c r="R19" s="246">
        <f t="shared" si="4"/>
        <v>839.572</v>
      </c>
      <c r="S19" s="248">
        <f t="shared" si="5"/>
        <v>0.01871822730781245</v>
      </c>
      <c r="T19" s="251">
        <v>403.069</v>
      </c>
      <c r="U19" s="245">
        <v>762.031</v>
      </c>
      <c r="V19" s="246">
        <v>0</v>
      </c>
      <c r="W19" s="245">
        <v>0</v>
      </c>
      <c r="X19" s="246">
        <f t="shared" si="6"/>
        <v>1165.1</v>
      </c>
      <c r="Y19" s="244">
        <f t="shared" si="7"/>
        <v>-0.2793991932023002</v>
      </c>
    </row>
    <row r="20" spans="1:25" ht="19.5" customHeight="1">
      <c r="A20" s="250" t="s">
        <v>339</v>
      </c>
      <c r="B20" s="247">
        <v>392.467</v>
      </c>
      <c r="C20" s="245">
        <v>0</v>
      </c>
      <c r="D20" s="246">
        <v>0</v>
      </c>
      <c r="E20" s="293">
        <v>0</v>
      </c>
      <c r="F20" s="246">
        <f t="shared" si="0"/>
        <v>392.467</v>
      </c>
      <c r="G20" s="248">
        <f t="shared" si="1"/>
        <v>0.008750037539145217</v>
      </c>
      <c r="H20" s="247">
        <v>189.831</v>
      </c>
      <c r="I20" s="245">
        <v>0</v>
      </c>
      <c r="J20" s="246"/>
      <c r="K20" s="245"/>
      <c r="L20" s="246">
        <f t="shared" si="2"/>
        <v>189.831</v>
      </c>
      <c r="M20" s="249">
        <f t="shared" si="3"/>
        <v>1.0674547360547013</v>
      </c>
      <c r="N20" s="247">
        <v>392.467</v>
      </c>
      <c r="O20" s="245">
        <v>0</v>
      </c>
      <c r="P20" s="246"/>
      <c r="Q20" s="245"/>
      <c r="R20" s="246">
        <f t="shared" si="4"/>
        <v>392.467</v>
      </c>
      <c r="S20" s="248">
        <f t="shared" si="5"/>
        <v>0.008750037539145217</v>
      </c>
      <c r="T20" s="251">
        <v>189.831</v>
      </c>
      <c r="U20" s="245">
        <v>0</v>
      </c>
      <c r="V20" s="246"/>
      <c r="W20" s="245"/>
      <c r="X20" s="246">
        <f t="shared" si="6"/>
        <v>189.831</v>
      </c>
      <c r="Y20" s="244">
        <f t="shared" si="7"/>
        <v>1.0674547360547013</v>
      </c>
    </row>
    <row r="21" spans="1:25" ht="19.5" customHeight="1">
      <c r="A21" s="250" t="s">
        <v>336</v>
      </c>
      <c r="B21" s="247">
        <v>163.20600000000002</v>
      </c>
      <c r="C21" s="245">
        <v>173.011</v>
      </c>
      <c r="D21" s="246">
        <v>0</v>
      </c>
      <c r="E21" s="293">
        <v>0</v>
      </c>
      <c r="F21" s="246">
        <f t="shared" si="0"/>
        <v>336.217</v>
      </c>
      <c r="G21" s="248">
        <f t="shared" si="1"/>
        <v>0.007495945828053792</v>
      </c>
      <c r="H21" s="247">
        <v>155.48</v>
      </c>
      <c r="I21" s="245">
        <v>291.376</v>
      </c>
      <c r="J21" s="246">
        <v>0</v>
      </c>
      <c r="K21" s="245">
        <v>0</v>
      </c>
      <c r="L21" s="246">
        <f t="shared" si="2"/>
        <v>446.856</v>
      </c>
      <c r="M21" s="249">
        <f t="shared" si="3"/>
        <v>-0.24759430331023868</v>
      </c>
      <c r="N21" s="247">
        <v>163.20600000000002</v>
      </c>
      <c r="O21" s="245">
        <v>173.011</v>
      </c>
      <c r="P21" s="246">
        <v>0</v>
      </c>
      <c r="Q21" s="245">
        <v>0</v>
      </c>
      <c r="R21" s="246">
        <f t="shared" si="4"/>
        <v>336.217</v>
      </c>
      <c r="S21" s="248">
        <f t="shared" si="5"/>
        <v>0.007495945828053792</v>
      </c>
      <c r="T21" s="251">
        <v>155.48</v>
      </c>
      <c r="U21" s="245">
        <v>291.376</v>
      </c>
      <c r="V21" s="246">
        <v>0</v>
      </c>
      <c r="W21" s="245">
        <v>0</v>
      </c>
      <c r="X21" s="246">
        <f t="shared" si="6"/>
        <v>446.856</v>
      </c>
      <c r="Y21" s="244">
        <f t="shared" si="7"/>
        <v>-0.24759430331023868</v>
      </c>
    </row>
    <row r="22" spans="1:25" ht="18.75" customHeight="1">
      <c r="A22" s="250" t="s">
        <v>338</v>
      </c>
      <c r="B22" s="247">
        <v>0</v>
      </c>
      <c r="C22" s="245">
        <v>105.484</v>
      </c>
      <c r="D22" s="246">
        <v>0</v>
      </c>
      <c r="E22" s="245">
        <v>0</v>
      </c>
      <c r="F22" s="246">
        <f t="shared" si="0"/>
        <v>105.484</v>
      </c>
      <c r="G22" s="248">
        <f t="shared" si="1"/>
        <v>0.002351761956493652</v>
      </c>
      <c r="H22" s="247">
        <v>0</v>
      </c>
      <c r="I22" s="245">
        <v>101.816</v>
      </c>
      <c r="J22" s="246"/>
      <c r="K22" s="245">
        <v>3.784</v>
      </c>
      <c r="L22" s="246">
        <f t="shared" si="2"/>
        <v>105.60000000000001</v>
      </c>
      <c r="M22" s="249">
        <f t="shared" si="3"/>
        <v>-0.0010984848484849596</v>
      </c>
      <c r="N22" s="247">
        <v>0</v>
      </c>
      <c r="O22" s="245">
        <v>105.484</v>
      </c>
      <c r="P22" s="246"/>
      <c r="Q22" s="245"/>
      <c r="R22" s="246">
        <f t="shared" si="4"/>
        <v>105.484</v>
      </c>
      <c r="S22" s="248">
        <f t="shared" si="5"/>
        <v>0.002351761956493652</v>
      </c>
      <c r="T22" s="251">
        <v>0</v>
      </c>
      <c r="U22" s="245">
        <v>101.816</v>
      </c>
      <c r="V22" s="246"/>
      <c r="W22" s="245">
        <v>3.784</v>
      </c>
      <c r="X22" s="246">
        <f t="shared" si="6"/>
        <v>105.60000000000001</v>
      </c>
      <c r="Y22" s="244">
        <f t="shared" si="7"/>
        <v>-0.0010984848484849596</v>
      </c>
    </row>
    <row r="23" spans="1:25" ht="19.5" customHeight="1" thickBot="1">
      <c r="A23" s="250" t="s">
        <v>56</v>
      </c>
      <c r="B23" s="247">
        <v>20.443</v>
      </c>
      <c r="C23" s="245">
        <v>1.115</v>
      </c>
      <c r="D23" s="246">
        <v>0</v>
      </c>
      <c r="E23" s="245">
        <v>0</v>
      </c>
      <c r="F23" s="246">
        <f t="shared" si="0"/>
        <v>21.558</v>
      </c>
      <c r="G23" s="248">
        <f t="shared" si="1"/>
        <v>0.0004806348285814925</v>
      </c>
      <c r="H23" s="247">
        <v>11.284</v>
      </c>
      <c r="I23" s="245">
        <v>3.464</v>
      </c>
      <c r="J23" s="246">
        <v>0</v>
      </c>
      <c r="K23" s="245"/>
      <c r="L23" s="246">
        <f t="shared" si="2"/>
        <v>14.748000000000001</v>
      </c>
      <c r="M23" s="249" t="s">
        <v>50</v>
      </c>
      <c r="N23" s="247">
        <v>20.443</v>
      </c>
      <c r="O23" s="245">
        <v>1.115</v>
      </c>
      <c r="P23" s="246"/>
      <c r="Q23" s="245"/>
      <c r="R23" s="246">
        <f t="shared" si="4"/>
        <v>21.558</v>
      </c>
      <c r="S23" s="248">
        <f t="shared" si="5"/>
        <v>0.0004806348285814925</v>
      </c>
      <c r="T23" s="251">
        <v>11.284</v>
      </c>
      <c r="U23" s="245">
        <v>3.464</v>
      </c>
      <c r="V23" s="246">
        <v>0</v>
      </c>
      <c r="W23" s="245"/>
      <c r="X23" s="246">
        <f t="shared" si="6"/>
        <v>14.748000000000001</v>
      </c>
      <c r="Y23" s="244">
        <f t="shared" si="7"/>
        <v>0.4617575264442635</v>
      </c>
    </row>
    <row r="24" spans="1:25" s="283" customFormat="1" ht="19.5" customHeight="1">
      <c r="A24" s="292" t="s">
        <v>59</v>
      </c>
      <c r="B24" s="289">
        <f>SUM(B25:B31)</f>
        <v>1868.88</v>
      </c>
      <c r="C24" s="288">
        <f>SUM(C25:C31)</f>
        <v>1288.3380000000002</v>
      </c>
      <c r="D24" s="287">
        <f>SUM(D25:D31)</f>
        <v>18.321</v>
      </c>
      <c r="E24" s="288">
        <f>SUM(E25:E31)</f>
        <v>0</v>
      </c>
      <c r="F24" s="287">
        <f t="shared" si="0"/>
        <v>3175.539</v>
      </c>
      <c r="G24" s="290">
        <f t="shared" si="1"/>
        <v>0.07079852690040098</v>
      </c>
      <c r="H24" s="289">
        <f>SUM(H25:H31)</f>
        <v>1697.935</v>
      </c>
      <c r="I24" s="288">
        <f>SUM(I25:I31)</f>
        <v>1109.372</v>
      </c>
      <c r="J24" s="287">
        <f>SUM(J25:J31)</f>
        <v>466.835</v>
      </c>
      <c r="K24" s="288">
        <f>SUM(K25:K31)</f>
        <v>27.065</v>
      </c>
      <c r="L24" s="287">
        <f t="shared" si="2"/>
        <v>3301.207</v>
      </c>
      <c r="M24" s="291">
        <f aca="true" t="shared" si="8" ref="M24:M45">IF(ISERROR(F24/L24-1),"         /0",(F24/L24-1))</f>
        <v>-0.0380672887219734</v>
      </c>
      <c r="N24" s="289">
        <f>SUM(N25:N31)</f>
        <v>1868.88</v>
      </c>
      <c r="O24" s="288">
        <f>SUM(O25:O31)</f>
        <v>1288.3380000000002</v>
      </c>
      <c r="P24" s="287">
        <f>SUM(P25:P31)</f>
        <v>18.321</v>
      </c>
      <c r="Q24" s="288">
        <f>SUM(Q25:Q31)</f>
        <v>0</v>
      </c>
      <c r="R24" s="287">
        <f t="shared" si="4"/>
        <v>3175.539</v>
      </c>
      <c r="S24" s="290">
        <f t="shared" si="5"/>
        <v>0.07079852690040098</v>
      </c>
      <c r="T24" s="289">
        <f>SUM(T25:T31)</f>
        <v>1697.935</v>
      </c>
      <c r="U24" s="288">
        <f>SUM(U25:U31)</f>
        <v>1109.372</v>
      </c>
      <c r="V24" s="287">
        <f>SUM(V25:V31)</f>
        <v>466.835</v>
      </c>
      <c r="W24" s="288">
        <f>SUM(W25:W31)</f>
        <v>27.065</v>
      </c>
      <c r="X24" s="287">
        <f t="shared" si="6"/>
        <v>3301.207</v>
      </c>
      <c r="Y24" s="284">
        <f t="shared" si="7"/>
        <v>-0.0380672887219734</v>
      </c>
    </row>
    <row r="25" spans="1:25" ht="19.5" customHeight="1">
      <c r="A25" s="250" t="s">
        <v>340</v>
      </c>
      <c r="B25" s="247">
        <v>239.465</v>
      </c>
      <c r="C25" s="245">
        <v>726.4590000000001</v>
      </c>
      <c r="D25" s="246">
        <v>0</v>
      </c>
      <c r="E25" s="245">
        <v>0</v>
      </c>
      <c r="F25" s="246">
        <f t="shared" si="0"/>
        <v>965.9240000000001</v>
      </c>
      <c r="G25" s="248">
        <f t="shared" si="1"/>
        <v>0.021535240567898208</v>
      </c>
      <c r="H25" s="247">
        <v>282.411</v>
      </c>
      <c r="I25" s="245">
        <v>682.867</v>
      </c>
      <c r="J25" s="246">
        <v>0</v>
      </c>
      <c r="K25" s="245">
        <v>0</v>
      </c>
      <c r="L25" s="246">
        <f t="shared" si="2"/>
        <v>965.278</v>
      </c>
      <c r="M25" s="249">
        <f t="shared" si="8"/>
        <v>0.0006692372560030968</v>
      </c>
      <c r="N25" s="247">
        <v>239.465</v>
      </c>
      <c r="O25" s="245">
        <v>726.4590000000001</v>
      </c>
      <c r="P25" s="246">
        <v>0</v>
      </c>
      <c r="Q25" s="245">
        <v>0</v>
      </c>
      <c r="R25" s="246">
        <f t="shared" si="4"/>
        <v>965.9240000000001</v>
      </c>
      <c r="S25" s="248">
        <f t="shared" si="5"/>
        <v>0.021535240567898208</v>
      </c>
      <c r="T25" s="247">
        <v>282.411</v>
      </c>
      <c r="U25" s="245">
        <v>682.867</v>
      </c>
      <c r="V25" s="246">
        <v>0</v>
      </c>
      <c r="W25" s="245">
        <v>0</v>
      </c>
      <c r="X25" s="229">
        <f t="shared" si="6"/>
        <v>965.278</v>
      </c>
      <c r="Y25" s="244">
        <f t="shared" si="7"/>
        <v>0.0006692372560030968</v>
      </c>
    </row>
    <row r="26" spans="1:25" ht="19.5" customHeight="1">
      <c r="A26" s="250" t="s">
        <v>357</v>
      </c>
      <c r="B26" s="247">
        <v>808.7220000000001</v>
      </c>
      <c r="C26" s="245">
        <v>0</v>
      </c>
      <c r="D26" s="246">
        <v>0</v>
      </c>
      <c r="E26" s="245">
        <v>0</v>
      </c>
      <c r="F26" s="246">
        <f t="shared" si="0"/>
        <v>808.7220000000001</v>
      </c>
      <c r="G26" s="248">
        <f t="shared" si="1"/>
        <v>0.018030427676040534</v>
      </c>
      <c r="H26" s="247">
        <v>917.55</v>
      </c>
      <c r="I26" s="245"/>
      <c r="J26" s="246"/>
      <c r="K26" s="245"/>
      <c r="L26" s="246">
        <f t="shared" si="2"/>
        <v>917.55</v>
      </c>
      <c r="M26" s="249">
        <f t="shared" si="8"/>
        <v>-0.11860716037273156</v>
      </c>
      <c r="N26" s="247">
        <v>808.7220000000001</v>
      </c>
      <c r="O26" s="245"/>
      <c r="P26" s="246"/>
      <c r="Q26" s="245"/>
      <c r="R26" s="246">
        <f t="shared" si="4"/>
        <v>808.7220000000001</v>
      </c>
      <c r="S26" s="248">
        <f t="shared" si="5"/>
        <v>0.018030427676040534</v>
      </c>
      <c r="T26" s="247">
        <v>917.55</v>
      </c>
      <c r="U26" s="245"/>
      <c r="V26" s="246"/>
      <c r="W26" s="245"/>
      <c r="X26" s="229">
        <f t="shared" si="6"/>
        <v>917.55</v>
      </c>
      <c r="Y26" s="244">
        <f t="shared" si="7"/>
        <v>-0.11860716037273156</v>
      </c>
    </row>
    <row r="27" spans="1:25" ht="19.5" customHeight="1">
      <c r="A27" s="250" t="s">
        <v>358</v>
      </c>
      <c r="B27" s="247">
        <v>347.716</v>
      </c>
      <c r="C27" s="245">
        <v>172.316</v>
      </c>
      <c r="D27" s="246">
        <v>18.321</v>
      </c>
      <c r="E27" s="245">
        <v>0</v>
      </c>
      <c r="F27" s="246">
        <f t="shared" si="0"/>
        <v>538.3530000000001</v>
      </c>
      <c r="G27" s="248">
        <f t="shared" si="1"/>
        <v>0.01200256062117693</v>
      </c>
      <c r="H27" s="247">
        <v>209.943</v>
      </c>
      <c r="I27" s="245">
        <v>82.801</v>
      </c>
      <c r="J27" s="246"/>
      <c r="K27" s="245"/>
      <c r="L27" s="246">
        <f t="shared" si="2"/>
        <v>292.744</v>
      </c>
      <c r="M27" s="249">
        <f t="shared" si="8"/>
        <v>0.8389890142923511</v>
      </c>
      <c r="N27" s="247">
        <v>347.716</v>
      </c>
      <c r="O27" s="245">
        <v>172.316</v>
      </c>
      <c r="P27" s="246">
        <v>18.321</v>
      </c>
      <c r="Q27" s="245">
        <v>0</v>
      </c>
      <c r="R27" s="246">
        <f t="shared" si="4"/>
        <v>538.3530000000001</v>
      </c>
      <c r="S27" s="248">
        <f t="shared" si="5"/>
        <v>0.01200256062117693</v>
      </c>
      <c r="T27" s="247">
        <v>209.943</v>
      </c>
      <c r="U27" s="245">
        <v>82.801</v>
      </c>
      <c r="V27" s="246"/>
      <c r="W27" s="245"/>
      <c r="X27" s="229">
        <f t="shared" si="6"/>
        <v>292.744</v>
      </c>
      <c r="Y27" s="244">
        <f t="shared" si="7"/>
        <v>0.8389890142923511</v>
      </c>
    </row>
    <row r="28" spans="1:25" ht="19.5" customHeight="1">
      <c r="A28" s="250" t="s">
        <v>343</v>
      </c>
      <c r="B28" s="247">
        <v>396.78299999999996</v>
      </c>
      <c r="C28" s="245">
        <v>0</v>
      </c>
      <c r="D28" s="246">
        <v>0</v>
      </c>
      <c r="E28" s="245">
        <v>0</v>
      </c>
      <c r="F28" s="246">
        <f t="shared" si="0"/>
        <v>396.78299999999996</v>
      </c>
      <c r="G28" s="248">
        <f t="shared" si="1"/>
        <v>0.008846262602702028</v>
      </c>
      <c r="H28" s="247">
        <v>221.80899999999997</v>
      </c>
      <c r="I28" s="245">
        <v>0</v>
      </c>
      <c r="J28" s="246"/>
      <c r="K28" s="245"/>
      <c r="L28" s="246">
        <f t="shared" si="2"/>
        <v>221.80899999999997</v>
      </c>
      <c r="M28" s="249">
        <f t="shared" si="8"/>
        <v>0.7888498663264341</v>
      </c>
      <c r="N28" s="247">
        <v>396.78299999999996</v>
      </c>
      <c r="O28" s="245"/>
      <c r="P28" s="246"/>
      <c r="Q28" s="245"/>
      <c r="R28" s="246">
        <f t="shared" si="4"/>
        <v>396.78299999999996</v>
      </c>
      <c r="S28" s="248">
        <f t="shared" si="5"/>
        <v>0.008846262602702028</v>
      </c>
      <c r="T28" s="247">
        <v>221.80899999999997</v>
      </c>
      <c r="U28" s="245">
        <v>0</v>
      </c>
      <c r="V28" s="246"/>
      <c r="W28" s="245"/>
      <c r="X28" s="229">
        <f t="shared" si="6"/>
        <v>221.80899999999997</v>
      </c>
      <c r="Y28" s="244">
        <f t="shared" si="7"/>
        <v>0.7888498663264341</v>
      </c>
    </row>
    <row r="29" spans="1:25" ht="19.5" customHeight="1">
      <c r="A29" s="250" t="s">
        <v>342</v>
      </c>
      <c r="B29" s="247">
        <v>67.71199999999999</v>
      </c>
      <c r="C29" s="245">
        <v>203.019</v>
      </c>
      <c r="D29" s="246">
        <v>0</v>
      </c>
      <c r="E29" s="245">
        <v>0</v>
      </c>
      <c r="F29" s="246">
        <f t="shared" si="0"/>
        <v>270.731</v>
      </c>
      <c r="G29" s="248">
        <f t="shared" si="1"/>
        <v>0.006035937831742093</v>
      </c>
      <c r="H29" s="247">
        <v>47.206</v>
      </c>
      <c r="I29" s="245">
        <v>163.812</v>
      </c>
      <c r="J29" s="246">
        <v>466.835</v>
      </c>
      <c r="K29" s="245">
        <v>27.045</v>
      </c>
      <c r="L29" s="246">
        <f t="shared" si="2"/>
        <v>704.898</v>
      </c>
      <c r="M29" s="249">
        <f t="shared" si="8"/>
        <v>-0.615928829419292</v>
      </c>
      <c r="N29" s="247">
        <v>67.71199999999999</v>
      </c>
      <c r="O29" s="245">
        <v>203.019</v>
      </c>
      <c r="P29" s="246"/>
      <c r="Q29" s="245"/>
      <c r="R29" s="246">
        <f t="shared" si="4"/>
        <v>270.731</v>
      </c>
      <c r="S29" s="248">
        <f t="shared" si="5"/>
        <v>0.006035937831742093</v>
      </c>
      <c r="T29" s="247">
        <v>47.206</v>
      </c>
      <c r="U29" s="245">
        <v>163.812</v>
      </c>
      <c r="V29" s="246">
        <v>466.835</v>
      </c>
      <c r="W29" s="245">
        <v>27.045</v>
      </c>
      <c r="X29" s="229">
        <f t="shared" si="6"/>
        <v>704.898</v>
      </c>
      <c r="Y29" s="244">
        <f t="shared" si="7"/>
        <v>-0.615928829419292</v>
      </c>
    </row>
    <row r="30" spans="1:25" ht="19.5" customHeight="1">
      <c r="A30" s="250" t="s">
        <v>341</v>
      </c>
      <c r="B30" s="247">
        <v>4.533</v>
      </c>
      <c r="C30" s="245">
        <v>186.54399999999998</v>
      </c>
      <c r="D30" s="246">
        <v>0</v>
      </c>
      <c r="E30" s="245">
        <v>0</v>
      </c>
      <c r="F30" s="246">
        <f t="shared" si="0"/>
        <v>191.07699999999997</v>
      </c>
      <c r="G30" s="248">
        <f t="shared" si="1"/>
        <v>0.004260054788981623</v>
      </c>
      <c r="H30" s="247">
        <v>14.934</v>
      </c>
      <c r="I30" s="245">
        <v>179.892</v>
      </c>
      <c r="J30" s="246"/>
      <c r="K30" s="245"/>
      <c r="L30" s="246">
        <f t="shared" si="2"/>
        <v>194.826</v>
      </c>
      <c r="M30" s="249">
        <f t="shared" si="8"/>
        <v>-0.019242811534394888</v>
      </c>
      <c r="N30" s="247">
        <v>4.533</v>
      </c>
      <c r="O30" s="245">
        <v>186.54399999999998</v>
      </c>
      <c r="P30" s="246"/>
      <c r="Q30" s="245"/>
      <c r="R30" s="246">
        <f t="shared" si="4"/>
        <v>191.07699999999997</v>
      </c>
      <c r="S30" s="248">
        <f t="shared" si="5"/>
        <v>0.004260054788981623</v>
      </c>
      <c r="T30" s="247">
        <v>14.934</v>
      </c>
      <c r="U30" s="245">
        <v>179.892</v>
      </c>
      <c r="V30" s="246"/>
      <c r="W30" s="245"/>
      <c r="X30" s="229">
        <f t="shared" si="6"/>
        <v>194.826</v>
      </c>
      <c r="Y30" s="244">
        <f t="shared" si="7"/>
        <v>-0.019242811534394888</v>
      </c>
    </row>
    <row r="31" spans="1:25" ht="19.5" customHeight="1" thickBot="1">
      <c r="A31" s="250" t="s">
        <v>56</v>
      </c>
      <c r="B31" s="247">
        <v>3.949</v>
      </c>
      <c r="C31" s="245">
        <v>0</v>
      </c>
      <c r="D31" s="246">
        <v>0</v>
      </c>
      <c r="E31" s="245">
        <v>0</v>
      </c>
      <c r="F31" s="246">
        <f t="shared" si="0"/>
        <v>3.949</v>
      </c>
      <c r="G31" s="248">
        <f t="shared" si="1"/>
        <v>8.804281185955625E-05</v>
      </c>
      <c r="H31" s="247">
        <v>4.081999999999999</v>
      </c>
      <c r="I31" s="245"/>
      <c r="J31" s="246">
        <v>0</v>
      </c>
      <c r="K31" s="245">
        <v>0.02</v>
      </c>
      <c r="L31" s="246">
        <f t="shared" si="2"/>
        <v>4.1019999999999985</v>
      </c>
      <c r="M31" s="249">
        <f t="shared" si="8"/>
        <v>-0.037298878595806606</v>
      </c>
      <c r="N31" s="247">
        <v>3.949</v>
      </c>
      <c r="O31" s="245"/>
      <c r="P31" s="246"/>
      <c r="Q31" s="245"/>
      <c r="R31" s="246">
        <f t="shared" si="4"/>
        <v>3.949</v>
      </c>
      <c r="S31" s="248">
        <f t="shared" si="5"/>
        <v>8.804281185955625E-05</v>
      </c>
      <c r="T31" s="247">
        <v>4.081999999999999</v>
      </c>
      <c r="U31" s="245"/>
      <c r="V31" s="246">
        <v>0</v>
      </c>
      <c r="W31" s="245">
        <v>0.02</v>
      </c>
      <c r="X31" s="229">
        <f t="shared" si="6"/>
        <v>4.1019999999999985</v>
      </c>
      <c r="Y31" s="244">
        <f t="shared" si="7"/>
        <v>-0.037298878595806606</v>
      </c>
    </row>
    <row r="32" spans="1:25" s="283" customFormat="1" ht="19.5" customHeight="1">
      <c r="A32" s="292" t="s">
        <v>58</v>
      </c>
      <c r="B32" s="289">
        <f>SUM(B33:B38)</f>
        <v>2075.715</v>
      </c>
      <c r="C32" s="288">
        <f>SUM(C33:C38)</f>
        <v>1357.9</v>
      </c>
      <c r="D32" s="287">
        <f>SUM(D33:D38)</f>
        <v>30.489000000000004</v>
      </c>
      <c r="E32" s="288">
        <f>SUM(E33:E38)</f>
        <v>198.81500000000003</v>
      </c>
      <c r="F32" s="287">
        <f t="shared" si="0"/>
        <v>3662.9190000000003</v>
      </c>
      <c r="G32" s="290">
        <f t="shared" si="1"/>
        <v>0.08166464633420967</v>
      </c>
      <c r="H32" s="289">
        <f>SUM(H33:H38)</f>
        <v>2041.8519999999999</v>
      </c>
      <c r="I32" s="288">
        <f>SUM(I33:I38)</f>
        <v>1747.5910000000003</v>
      </c>
      <c r="J32" s="287">
        <f>SUM(J33:J38)</f>
        <v>1.825</v>
      </c>
      <c r="K32" s="288">
        <f>SUM(K33:K38)</f>
        <v>8.919</v>
      </c>
      <c r="L32" s="287">
        <f t="shared" si="2"/>
        <v>3800.187</v>
      </c>
      <c r="M32" s="291">
        <f t="shared" si="8"/>
        <v>-0.03612138034259882</v>
      </c>
      <c r="N32" s="289">
        <f>SUM(N33:N38)</f>
        <v>2075.715</v>
      </c>
      <c r="O32" s="288">
        <f>SUM(O33:O38)</f>
        <v>1357.9</v>
      </c>
      <c r="P32" s="287">
        <f>SUM(P33:P38)</f>
        <v>30.489000000000004</v>
      </c>
      <c r="Q32" s="288">
        <f>SUM(Q33:Q38)</f>
        <v>198.81500000000003</v>
      </c>
      <c r="R32" s="287">
        <f t="shared" si="4"/>
        <v>3662.9190000000003</v>
      </c>
      <c r="S32" s="290">
        <f t="shared" si="5"/>
        <v>0.08166464633420967</v>
      </c>
      <c r="T32" s="289">
        <f>SUM(T33:T38)</f>
        <v>2041.8519999999999</v>
      </c>
      <c r="U32" s="288">
        <f>SUM(U33:U38)</f>
        <v>1747.5910000000003</v>
      </c>
      <c r="V32" s="287">
        <f>SUM(V33:V38)</f>
        <v>1.825</v>
      </c>
      <c r="W32" s="288">
        <f>SUM(W33:W38)</f>
        <v>8.919</v>
      </c>
      <c r="X32" s="287">
        <f t="shared" si="6"/>
        <v>3800.187</v>
      </c>
      <c r="Y32" s="284">
        <f t="shared" si="7"/>
        <v>-0.03612138034259882</v>
      </c>
    </row>
    <row r="33" spans="1:25" s="220" customFormat="1" ht="19.5" customHeight="1">
      <c r="A33" s="235" t="s">
        <v>344</v>
      </c>
      <c r="B33" s="233">
        <v>1024.583</v>
      </c>
      <c r="C33" s="230">
        <v>769.502</v>
      </c>
      <c r="D33" s="229">
        <v>28.045</v>
      </c>
      <c r="E33" s="230">
        <v>196.37</v>
      </c>
      <c r="F33" s="229">
        <f t="shared" si="0"/>
        <v>2018.5</v>
      </c>
      <c r="G33" s="232">
        <f t="shared" si="1"/>
        <v>0.04500238433489853</v>
      </c>
      <c r="H33" s="233">
        <v>1251.138</v>
      </c>
      <c r="I33" s="230">
        <v>1190.6960000000001</v>
      </c>
      <c r="J33" s="229">
        <v>0.085</v>
      </c>
      <c r="K33" s="230">
        <v>7.249</v>
      </c>
      <c r="L33" s="229">
        <f t="shared" si="2"/>
        <v>2449.1679999999997</v>
      </c>
      <c r="M33" s="234">
        <f t="shared" si="8"/>
        <v>-0.175842571844806</v>
      </c>
      <c r="N33" s="233">
        <v>1024.583</v>
      </c>
      <c r="O33" s="230">
        <v>769.502</v>
      </c>
      <c r="P33" s="229">
        <v>28.045</v>
      </c>
      <c r="Q33" s="230">
        <v>196.37</v>
      </c>
      <c r="R33" s="229">
        <f t="shared" si="4"/>
        <v>2018.5</v>
      </c>
      <c r="S33" s="232">
        <f t="shared" si="5"/>
        <v>0.04500238433489853</v>
      </c>
      <c r="T33" s="231">
        <v>1251.138</v>
      </c>
      <c r="U33" s="230">
        <v>1190.6960000000001</v>
      </c>
      <c r="V33" s="229">
        <v>0.085</v>
      </c>
      <c r="W33" s="230">
        <v>7.249</v>
      </c>
      <c r="X33" s="229">
        <f t="shared" si="6"/>
        <v>2449.1679999999997</v>
      </c>
      <c r="Y33" s="228">
        <f t="shared" si="7"/>
        <v>-0.175842571844806</v>
      </c>
    </row>
    <row r="34" spans="1:25" s="220" customFormat="1" ht="19.5" customHeight="1">
      <c r="A34" s="235" t="s">
        <v>345</v>
      </c>
      <c r="B34" s="233">
        <v>838.546</v>
      </c>
      <c r="C34" s="230">
        <v>526.481</v>
      </c>
      <c r="D34" s="229">
        <v>0</v>
      </c>
      <c r="E34" s="230">
        <v>0</v>
      </c>
      <c r="F34" s="229">
        <f>SUM(B34:E34)</f>
        <v>1365.027</v>
      </c>
      <c r="G34" s="232">
        <f>F34/$F$9</f>
        <v>0.030433227486506585</v>
      </c>
      <c r="H34" s="233">
        <v>658.096</v>
      </c>
      <c r="I34" s="230">
        <v>420.649</v>
      </c>
      <c r="J34" s="229">
        <v>0</v>
      </c>
      <c r="K34" s="230">
        <v>0</v>
      </c>
      <c r="L34" s="229">
        <f>SUM(H34:K34)</f>
        <v>1078.745</v>
      </c>
      <c r="M34" s="234">
        <f>IF(ISERROR(F34/L34-1),"         /0",(F34/L34-1))</f>
        <v>0.26538431232589743</v>
      </c>
      <c r="N34" s="233">
        <v>838.546</v>
      </c>
      <c r="O34" s="230">
        <v>526.481</v>
      </c>
      <c r="P34" s="229">
        <v>0</v>
      </c>
      <c r="Q34" s="230">
        <v>0</v>
      </c>
      <c r="R34" s="229">
        <f>SUM(N34:Q34)</f>
        <v>1365.027</v>
      </c>
      <c r="S34" s="232">
        <f>R34/$R$9</f>
        <v>0.030433227486506585</v>
      </c>
      <c r="T34" s="231">
        <v>658.096</v>
      </c>
      <c r="U34" s="230">
        <v>420.649</v>
      </c>
      <c r="V34" s="229">
        <v>0</v>
      </c>
      <c r="W34" s="230">
        <v>0</v>
      </c>
      <c r="X34" s="229">
        <f>SUM(T34:W34)</f>
        <v>1078.745</v>
      </c>
      <c r="Y34" s="228">
        <f>IF(ISERROR(R34/X34-1),"         /0",IF(R34/X34&gt;5,"  *  ",(R34/X34-1)))</f>
        <v>0.26538431232589743</v>
      </c>
    </row>
    <row r="35" spans="1:25" s="220" customFormat="1" ht="19.5" customHeight="1">
      <c r="A35" s="235" t="s">
        <v>350</v>
      </c>
      <c r="B35" s="233">
        <v>84.554</v>
      </c>
      <c r="C35" s="230">
        <v>0</v>
      </c>
      <c r="D35" s="229">
        <v>0.41400000000000003</v>
      </c>
      <c r="E35" s="230">
        <v>0.41900000000000004</v>
      </c>
      <c r="F35" s="229">
        <f>SUM(B35:E35)</f>
        <v>85.387</v>
      </c>
      <c r="G35" s="232">
        <f>F35/$F$9</f>
        <v>0.0019037000699549077</v>
      </c>
      <c r="H35" s="233">
        <v>0.18</v>
      </c>
      <c r="I35" s="230">
        <v>0</v>
      </c>
      <c r="J35" s="229">
        <v>0.218</v>
      </c>
      <c r="K35" s="230">
        <v>0.218</v>
      </c>
      <c r="L35" s="229">
        <f>SUM(H35:K35)</f>
        <v>0.616</v>
      </c>
      <c r="M35" s="234">
        <f>IF(ISERROR(F35/L35-1),"         /0",(F35/L35-1))</f>
        <v>137.61525974025975</v>
      </c>
      <c r="N35" s="233">
        <v>84.554</v>
      </c>
      <c r="O35" s="230">
        <v>0</v>
      </c>
      <c r="P35" s="229">
        <v>0.41400000000000003</v>
      </c>
      <c r="Q35" s="230">
        <v>0.41900000000000004</v>
      </c>
      <c r="R35" s="229">
        <f>SUM(N35:Q35)</f>
        <v>85.387</v>
      </c>
      <c r="S35" s="232">
        <f>R35/$R$9</f>
        <v>0.0019037000699549077</v>
      </c>
      <c r="T35" s="231">
        <v>0.18</v>
      </c>
      <c r="U35" s="230">
        <v>0</v>
      </c>
      <c r="V35" s="229">
        <v>0.218</v>
      </c>
      <c r="W35" s="230">
        <v>0.218</v>
      </c>
      <c r="X35" s="229">
        <f>SUM(T35:W35)</f>
        <v>0.616</v>
      </c>
      <c r="Y35" s="228" t="str">
        <f>IF(ISERROR(R35/X35-1),"         /0",IF(R35/X35&gt;5,"  *  ",(R35/X35-1)))</f>
        <v>  *  </v>
      </c>
    </row>
    <row r="36" spans="1:25" s="220" customFormat="1" ht="19.5" customHeight="1">
      <c r="A36" s="235" t="s">
        <v>348</v>
      </c>
      <c r="B36" s="233">
        <v>48.117</v>
      </c>
      <c r="C36" s="230">
        <v>33.255</v>
      </c>
      <c r="D36" s="229">
        <v>0</v>
      </c>
      <c r="E36" s="230">
        <v>0</v>
      </c>
      <c r="F36" s="229">
        <f>SUM(B36:E36)</f>
        <v>81.372</v>
      </c>
      <c r="G36" s="232">
        <f>F36/$F$9</f>
        <v>0.0018141857904876708</v>
      </c>
      <c r="H36" s="233">
        <v>52.869</v>
      </c>
      <c r="I36" s="230">
        <v>47.582</v>
      </c>
      <c r="J36" s="229"/>
      <c r="K36" s="230"/>
      <c r="L36" s="229">
        <f>SUM(H36:K36)</f>
        <v>100.451</v>
      </c>
      <c r="M36" s="234">
        <f>IF(ISERROR(F36/L36-1),"         /0",(F36/L36-1))</f>
        <v>-0.18993340036435669</v>
      </c>
      <c r="N36" s="233">
        <v>48.117</v>
      </c>
      <c r="O36" s="230">
        <v>33.255</v>
      </c>
      <c r="P36" s="229">
        <v>0</v>
      </c>
      <c r="Q36" s="230"/>
      <c r="R36" s="229">
        <f>SUM(N36:Q36)</f>
        <v>81.372</v>
      </c>
      <c r="S36" s="232">
        <f>R36/$R$9</f>
        <v>0.0018141857904876708</v>
      </c>
      <c r="T36" s="231">
        <v>52.869</v>
      </c>
      <c r="U36" s="230">
        <v>47.582</v>
      </c>
      <c r="V36" s="229"/>
      <c r="W36" s="230"/>
      <c r="X36" s="229">
        <f>SUM(T36:W36)</f>
        <v>100.451</v>
      </c>
      <c r="Y36" s="228">
        <f>IF(ISERROR(R36/X36-1),"         /0",IF(R36/X36&gt;5,"  *  ",(R36/X36-1)))</f>
        <v>-0.18993340036435669</v>
      </c>
    </row>
    <row r="37" spans="1:25" s="220" customFormat="1" ht="19.5" customHeight="1">
      <c r="A37" s="235" t="s">
        <v>346</v>
      </c>
      <c r="B37" s="233">
        <v>41.207</v>
      </c>
      <c r="C37" s="230">
        <v>24.433</v>
      </c>
      <c r="D37" s="229">
        <v>2.03</v>
      </c>
      <c r="E37" s="230">
        <v>2.026</v>
      </c>
      <c r="F37" s="229">
        <f>SUM(B37:E37)</f>
        <v>69.696</v>
      </c>
      <c r="G37" s="232">
        <f>F37/$F$9</f>
        <v>0.0015538697937107198</v>
      </c>
      <c r="H37" s="233">
        <v>50.714</v>
      </c>
      <c r="I37" s="230">
        <v>88.253</v>
      </c>
      <c r="J37" s="229">
        <v>1.522</v>
      </c>
      <c r="K37" s="230">
        <v>1.452</v>
      </c>
      <c r="L37" s="229">
        <f>SUM(H37:K37)</f>
        <v>141.94099999999997</v>
      </c>
      <c r="M37" s="234">
        <f>IF(ISERROR(F37/L37-1),"         /0",(F37/L37-1))</f>
        <v>-0.5089790828583707</v>
      </c>
      <c r="N37" s="233">
        <v>41.207</v>
      </c>
      <c r="O37" s="230">
        <v>24.433</v>
      </c>
      <c r="P37" s="229">
        <v>2.03</v>
      </c>
      <c r="Q37" s="230">
        <v>2.026</v>
      </c>
      <c r="R37" s="229">
        <f>SUM(N37:Q37)</f>
        <v>69.696</v>
      </c>
      <c r="S37" s="232">
        <f>R37/$R$9</f>
        <v>0.0015538697937107198</v>
      </c>
      <c r="T37" s="231">
        <v>50.714</v>
      </c>
      <c r="U37" s="230">
        <v>88.253</v>
      </c>
      <c r="V37" s="229">
        <v>1.522</v>
      </c>
      <c r="W37" s="230">
        <v>1.452</v>
      </c>
      <c r="X37" s="229">
        <f t="shared" si="6"/>
        <v>141.94099999999997</v>
      </c>
      <c r="Y37" s="228">
        <f>IF(ISERROR(R37/X37-1),"         /0",IF(R37/X37&gt;5,"  *  ",(R37/X37-1)))</f>
        <v>-0.5089790828583707</v>
      </c>
    </row>
    <row r="38" spans="1:25" s="220" customFormat="1" ht="19.5" customHeight="1" thickBot="1">
      <c r="A38" s="235" t="s">
        <v>56</v>
      </c>
      <c r="B38" s="233">
        <v>38.708</v>
      </c>
      <c r="C38" s="230">
        <v>4.229</v>
      </c>
      <c r="D38" s="229">
        <v>0</v>
      </c>
      <c r="E38" s="230">
        <v>0</v>
      </c>
      <c r="F38" s="229">
        <f>SUM(B38:E38)</f>
        <v>42.937</v>
      </c>
      <c r="G38" s="232">
        <f>F38/$F$9</f>
        <v>0.000957278858651245</v>
      </c>
      <c r="H38" s="233">
        <v>28.854999999999997</v>
      </c>
      <c r="I38" s="230">
        <v>0.411</v>
      </c>
      <c r="J38" s="229">
        <v>0</v>
      </c>
      <c r="K38" s="230">
        <v>0</v>
      </c>
      <c r="L38" s="229">
        <f>SUM(H38:K38)</f>
        <v>29.266</v>
      </c>
      <c r="M38" s="234">
        <f>IF(ISERROR(F38/L38-1),"         /0",(F38/L38-1))</f>
        <v>0.467129091778856</v>
      </c>
      <c r="N38" s="233">
        <v>38.708</v>
      </c>
      <c r="O38" s="230">
        <v>4.229</v>
      </c>
      <c r="P38" s="229">
        <v>0</v>
      </c>
      <c r="Q38" s="230">
        <v>0</v>
      </c>
      <c r="R38" s="229">
        <f>SUM(N38:Q38)</f>
        <v>42.937</v>
      </c>
      <c r="S38" s="232">
        <f>R38/$R$9</f>
        <v>0.000957278858651245</v>
      </c>
      <c r="T38" s="231">
        <v>28.854999999999997</v>
      </c>
      <c r="U38" s="230">
        <v>0.411</v>
      </c>
      <c r="V38" s="229">
        <v>0</v>
      </c>
      <c r="W38" s="230">
        <v>0</v>
      </c>
      <c r="X38" s="229">
        <f t="shared" si="6"/>
        <v>29.266</v>
      </c>
      <c r="Y38" s="228">
        <f>IF(ISERROR(R38/X38-1),"         /0",IF(R38/X38&gt;5,"  *  ",(R38/X38-1)))</f>
        <v>0.467129091778856</v>
      </c>
    </row>
    <row r="39" spans="1:25" s="283" customFormat="1" ht="19.5" customHeight="1">
      <c r="A39" s="292" t="s">
        <v>57</v>
      </c>
      <c r="B39" s="289">
        <f>SUM(B40:B44)</f>
        <v>650.736</v>
      </c>
      <c r="C39" s="288">
        <f>SUM(C40:C44)</f>
        <v>195.75400000000002</v>
      </c>
      <c r="D39" s="287">
        <f>SUM(D40:D44)</f>
        <v>0</v>
      </c>
      <c r="E39" s="288">
        <f>SUM(E40:E44)</f>
        <v>78.401</v>
      </c>
      <c r="F39" s="287">
        <f t="shared" si="0"/>
        <v>924.891</v>
      </c>
      <c r="G39" s="290">
        <f t="shared" si="1"/>
        <v>0.020620411320232172</v>
      </c>
      <c r="H39" s="289">
        <f>SUM(H40:H44)</f>
        <v>526.32</v>
      </c>
      <c r="I39" s="288">
        <f>SUM(I40:I44)</f>
        <v>199.25400000000002</v>
      </c>
      <c r="J39" s="287">
        <f>SUM(J40:J44)</f>
        <v>0.075</v>
      </c>
      <c r="K39" s="288">
        <f>SUM(K40:K44)</f>
        <v>1.282</v>
      </c>
      <c r="L39" s="287">
        <f t="shared" si="2"/>
        <v>726.9310000000002</v>
      </c>
      <c r="M39" s="291">
        <f t="shared" si="8"/>
        <v>0.27232295774977233</v>
      </c>
      <c r="N39" s="289">
        <f>SUM(N40:N44)</f>
        <v>650.736</v>
      </c>
      <c r="O39" s="288">
        <f>SUM(O40:O44)</f>
        <v>195.75400000000002</v>
      </c>
      <c r="P39" s="287">
        <f>SUM(P40:P44)</f>
        <v>0</v>
      </c>
      <c r="Q39" s="288">
        <f>SUM(Q40:Q44)</f>
        <v>78.401</v>
      </c>
      <c r="R39" s="287">
        <f t="shared" si="4"/>
        <v>924.891</v>
      </c>
      <c r="S39" s="290">
        <f t="shared" si="5"/>
        <v>0.020620411320232172</v>
      </c>
      <c r="T39" s="289">
        <f>SUM(T40:T44)</f>
        <v>526.32</v>
      </c>
      <c r="U39" s="288">
        <f>SUM(U40:U44)</f>
        <v>199.25400000000002</v>
      </c>
      <c r="V39" s="287">
        <f>SUM(V40:V44)</f>
        <v>0.075</v>
      </c>
      <c r="W39" s="288">
        <f>SUM(W40:W44)</f>
        <v>1.282</v>
      </c>
      <c r="X39" s="287">
        <f t="shared" si="6"/>
        <v>726.9310000000002</v>
      </c>
      <c r="Y39" s="284">
        <f t="shared" si="7"/>
        <v>0.27232295774977233</v>
      </c>
    </row>
    <row r="40" spans="1:25" ht="19.5" customHeight="1">
      <c r="A40" s="235" t="s">
        <v>352</v>
      </c>
      <c r="B40" s="233">
        <v>573.233</v>
      </c>
      <c r="C40" s="230">
        <v>93.053</v>
      </c>
      <c r="D40" s="229">
        <v>0</v>
      </c>
      <c r="E40" s="230">
        <v>0</v>
      </c>
      <c r="F40" s="229">
        <f t="shared" si="0"/>
        <v>666.286</v>
      </c>
      <c r="G40" s="232">
        <f t="shared" si="1"/>
        <v>0.01485482221895576</v>
      </c>
      <c r="H40" s="233">
        <v>456.73300000000006</v>
      </c>
      <c r="I40" s="230">
        <v>116.44700000000002</v>
      </c>
      <c r="J40" s="229">
        <v>0</v>
      </c>
      <c r="K40" s="230">
        <v>0</v>
      </c>
      <c r="L40" s="229">
        <f t="shared" si="2"/>
        <v>573.1800000000001</v>
      </c>
      <c r="M40" s="234">
        <f t="shared" si="8"/>
        <v>0.16243762866813194</v>
      </c>
      <c r="N40" s="233">
        <v>573.233</v>
      </c>
      <c r="O40" s="230">
        <v>93.053</v>
      </c>
      <c r="P40" s="229"/>
      <c r="Q40" s="230"/>
      <c r="R40" s="229">
        <f t="shared" si="4"/>
        <v>666.286</v>
      </c>
      <c r="S40" s="232">
        <f t="shared" si="5"/>
        <v>0.01485482221895576</v>
      </c>
      <c r="T40" s="231">
        <v>456.73300000000006</v>
      </c>
      <c r="U40" s="230">
        <v>116.44700000000002</v>
      </c>
      <c r="V40" s="229">
        <v>0</v>
      </c>
      <c r="W40" s="230">
        <v>0</v>
      </c>
      <c r="X40" s="229">
        <f t="shared" si="6"/>
        <v>573.1800000000001</v>
      </c>
      <c r="Y40" s="228">
        <f t="shared" si="7"/>
        <v>0.16243762866813194</v>
      </c>
    </row>
    <row r="41" spans="1:25" ht="19.5" customHeight="1">
      <c r="A41" s="235" t="s">
        <v>359</v>
      </c>
      <c r="B41" s="233">
        <v>55.555</v>
      </c>
      <c r="C41" s="230">
        <v>73.944</v>
      </c>
      <c r="D41" s="229">
        <v>0</v>
      </c>
      <c r="E41" s="230">
        <v>0</v>
      </c>
      <c r="F41" s="229">
        <f>SUM(B41:E41)</f>
        <v>129.499</v>
      </c>
      <c r="G41" s="232">
        <f>F41/$F$9</f>
        <v>0.002887175511015618</v>
      </c>
      <c r="H41" s="233">
        <v>47.521</v>
      </c>
      <c r="I41" s="230">
        <v>68.043</v>
      </c>
      <c r="J41" s="229">
        <v>0.075</v>
      </c>
      <c r="K41" s="230"/>
      <c r="L41" s="229">
        <f>SUM(H41:K41)</f>
        <v>115.63900000000001</v>
      </c>
      <c r="M41" s="234">
        <f>IF(ISERROR(F41/L41-1),"         /0",(F41/L41-1))</f>
        <v>0.11985575800551707</v>
      </c>
      <c r="N41" s="233">
        <v>55.555</v>
      </c>
      <c r="O41" s="230">
        <v>73.944</v>
      </c>
      <c r="P41" s="229"/>
      <c r="Q41" s="230"/>
      <c r="R41" s="229">
        <f>SUM(N41:Q41)</f>
        <v>129.499</v>
      </c>
      <c r="S41" s="232">
        <f>R41/$R$9</f>
        <v>0.002887175511015618</v>
      </c>
      <c r="T41" s="231">
        <v>47.521</v>
      </c>
      <c r="U41" s="230">
        <v>68.043</v>
      </c>
      <c r="V41" s="229">
        <v>0.075</v>
      </c>
      <c r="W41" s="230"/>
      <c r="X41" s="229">
        <f>SUM(T41:W41)</f>
        <v>115.63900000000001</v>
      </c>
      <c r="Y41" s="228">
        <f>IF(ISERROR(R41/X41-1),"         /0",IF(R41/X41&gt;5,"  *  ",(R41/X41-1)))</f>
        <v>0.11985575800551707</v>
      </c>
    </row>
    <row r="42" spans="1:25" ht="19.5" customHeight="1">
      <c r="A42" s="235" t="s">
        <v>360</v>
      </c>
      <c r="B42" s="233">
        <v>0.988</v>
      </c>
      <c r="C42" s="230">
        <v>0</v>
      </c>
      <c r="D42" s="229">
        <v>0</v>
      </c>
      <c r="E42" s="230">
        <v>78.401</v>
      </c>
      <c r="F42" s="229">
        <f>SUM(B42:E42)</f>
        <v>79.389</v>
      </c>
      <c r="G42" s="232">
        <f>F42/$F$9</f>
        <v>0.0017699748773659942</v>
      </c>
      <c r="H42" s="233">
        <v>0.984</v>
      </c>
      <c r="I42" s="230">
        <v>0</v>
      </c>
      <c r="J42" s="229"/>
      <c r="K42" s="230">
        <v>1.282</v>
      </c>
      <c r="L42" s="229">
        <f>SUM(H42:K42)</f>
        <v>2.266</v>
      </c>
      <c r="M42" s="234">
        <f>IF(ISERROR(F42/L42-1),"         /0",(F42/L42-1))</f>
        <v>34.03486319505737</v>
      </c>
      <c r="N42" s="233">
        <v>0.988</v>
      </c>
      <c r="O42" s="230">
        <v>0</v>
      </c>
      <c r="P42" s="229"/>
      <c r="Q42" s="230">
        <v>78.401</v>
      </c>
      <c r="R42" s="229">
        <f>SUM(N42:Q42)</f>
        <v>79.389</v>
      </c>
      <c r="S42" s="232">
        <f>R42/$R$9</f>
        <v>0.0017699748773659942</v>
      </c>
      <c r="T42" s="231">
        <v>0.984</v>
      </c>
      <c r="U42" s="230">
        <v>0</v>
      </c>
      <c r="V42" s="229"/>
      <c r="W42" s="230">
        <v>1.282</v>
      </c>
      <c r="X42" s="229">
        <f>SUM(T42:W42)</f>
        <v>2.266</v>
      </c>
      <c r="Y42" s="228" t="str">
        <f>IF(ISERROR(R42/X42-1),"         /0",IF(R42/X42&gt;5,"  *  ",(R42/X42-1)))</f>
        <v>  *  </v>
      </c>
    </row>
    <row r="43" spans="1:25" ht="19.5" customHeight="1">
      <c r="A43" s="235" t="s">
        <v>353</v>
      </c>
      <c r="B43" s="233">
        <v>20.592</v>
      </c>
      <c r="C43" s="230">
        <v>28.756999999999998</v>
      </c>
      <c r="D43" s="229">
        <v>0</v>
      </c>
      <c r="E43" s="230">
        <v>0</v>
      </c>
      <c r="F43" s="229">
        <f>SUM(B43:E43)</f>
        <v>49.349</v>
      </c>
      <c r="G43" s="232">
        <f>F43/$F$9</f>
        <v>0.0011002341662337911</v>
      </c>
      <c r="H43" s="233">
        <v>21.082</v>
      </c>
      <c r="I43" s="230">
        <v>14.764</v>
      </c>
      <c r="J43" s="229">
        <v>0</v>
      </c>
      <c r="K43" s="230">
        <v>0</v>
      </c>
      <c r="L43" s="229">
        <f>SUM(H43:K43)</f>
        <v>35.846000000000004</v>
      </c>
      <c r="M43" s="234">
        <f>IF(ISERROR(F43/L43-1),"         /0",(F43/L43-1))</f>
        <v>0.3766947497628743</v>
      </c>
      <c r="N43" s="233">
        <v>20.592</v>
      </c>
      <c r="O43" s="230">
        <v>28.756999999999998</v>
      </c>
      <c r="P43" s="229">
        <v>0</v>
      </c>
      <c r="Q43" s="230">
        <v>0</v>
      </c>
      <c r="R43" s="229">
        <f>SUM(N43:Q43)</f>
        <v>49.349</v>
      </c>
      <c r="S43" s="232">
        <f>R43/$R$9</f>
        <v>0.0011002341662337911</v>
      </c>
      <c r="T43" s="231">
        <v>21.082</v>
      </c>
      <c r="U43" s="230">
        <v>14.764</v>
      </c>
      <c r="V43" s="229">
        <v>0</v>
      </c>
      <c r="W43" s="230">
        <v>0</v>
      </c>
      <c r="X43" s="229">
        <f>SUM(T43:W43)</f>
        <v>35.846000000000004</v>
      </c>
      <c r="Y43" s="228">
        <f>IF(ISERROR(R43/X43-1),"         /0",IF(R43/X43&gt;5,"  *  ",(R43/X43-1)))</f>
        <v>0.3766947497628743</v>
      </c>
    </row>
    <row r="44" spans="1:25" ht="19.5" customHeight="1" thickBot="1">
      <c r="A44" s="235" t="s">
        <v>56</v>
      </c>
      <c r="B44" s="233">
        <v>0.368</v>
      </c>
      <c r="C44" s="230">
        <v>0</v>
      </c>
      <c r="D44" s="229">
        <v>0</v>
      </c>
      <c r="E44" s="230">
        <v>0</v>
      </c>
      <c r="F44" s="229">
        <f>SUM(B44:E44)</f>
        <v>0.368</v>
      </c>
      <c r="G44" s="232">
        <f>F44/$F$9</f>
        <v>8.204546661007016E-06</v>
      </c>
      <c r="H44" s="233">
        <v>0</v>
      </c>
      <c r="I44" s="230"/>
      <c r="J44" s="229"/>
      <c r="K44" s="230"/>
      <c r="L44" s="229">
        <f>SUM(H44:K44)</f>
        <v>0</v>
      </c>
      <c r="M44" s="234" t="str">
        <f>IF(ISERROR(F44/L44-1),"         /0",(F44/L44-1))</f>
        <v>         /0</v>
      </c>
      <c r="N44" s="233">
        <v>0.368</v>
      </c>
      <c r="O44" s="230"/>
      <c r="P44" s="229"/>
      <c r="Q44" s="230"/>
      <c r="R44" s="229">
        <f>SUM(N44:Q44)</f>
        <v>0.368</v>
      </c>
      <c r="S44" s="232">
        <f>R44/$R$9</f>
        <v>8.204546661007016E-06</v>
      </c>
      <c r="T44" s="231">
        <v>0</v>
      </c>
      <c r="U44" s="230"/>
      <c r="V44" s="229"/>
      <c r="W44" s="230"/>
      <c r="X44" s="229">
        <f>SUM(T44:W44)</f>
        <v>0</v>
      </c>
      <c r="Y44" s="228" t="str">
        <f>IF(ISERROR(R44/X44-1),"         /0",IF(R44/X44&gt;5,"  *  ",(R44/X44-1)))</f>
        <v>         /0</v>
      </c>
    </row>
    <row r="45" spans="1:25" s="220" customFormat="1" ht="19.5" customHeight="1" thickBot="1">
      <c r="A45" s="279" t="s">
        <v>56</v>
      </c>
      <c r="B45" s="276">
        <v>78.705</v>
      </c>
      <c r="C45" s="275">
        <v>0</v>
      </c>
      <c r="D45" s="274">
        <v>0.15</v>
      </c>
      <c r="E45" s="275">
        <v>0.18</v>
      </c>
      <c r="F45" s="274">
        <f t="shared" si="0"/>
        <v>79.03500000000001</v>
      </c>
      <c r="G45" s="277">
        <f t="shared" si="1"/>
        <v>0.0017620824601975258</v>
      </c>
      <c r="H45" s="276">
        <v>68.13499999999999</v>
      </c>
      <c r="I45" s="275">
        <v>0</v>
      </c>
      <c r="J45" s="274">
        <v>0</v>
      </c>
      <c r="K45" s="275">
        <v>0</v>
      </c>
      <c r="L45" s="274">
        <f t="shared" si="2"/>
        <v>68.13499999999999</v>
      </c>
      <c r="M45" s="278">
        <f t="shared" si="8"/>
        <v>0.1599765172084835</v>
      </c>
      <c r="N45" s="276">
        <v>78.705</v>
      </c>
      <c r="O45" s="275">
        <v>0</v>
      </c>
      <c r="P45" s="274">
        <v>0.15</v>
      </c>
      <c r="Q45" s="275">
        <v>0.18</v>
      </c>
      <c r="R45" s="274">
        <f t="shared" si="4"/>
        <v>79.03500000000001</v>
      </c>
      <c r="S45" s="277">
        <f t="shared" si="5"/>
        <v>0.0017620824601975258</v>
      </c>
      <c r="T45" s="276">
        <v>68.13499999999999</v>
      </c>
      <c r="U45" s="275">
        <v>0</v>
      </c>
      <c r="V45" s="274">
        <v>0</v>
      </c>
      <c r="W45" s="275">
        <v>0</v>
      </c>
      <c r="X45" s="287">
        <f>SUM(T45:W45)</f>
        <v>68.13499999999999</v>
      </c>
      <c r="Y45" s="271">
        <f t="shared" si="7"/>
        <v>0.1599765172084835</v>
      </c>
    </row>
    <row r="46" ht="15" thickTop="1">
      <c r="A46" s="121" t="s">
        <v>43</v>
      </c>
    </row>
    <row r="47" ht="14.25">
      <c r="A47" s="121" t="s">
        <v>55</v>
      </c>
    </row>
    <row r="48" ht="14.25">
      <c r="A48" s="128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6:Y65536 M46:M65536 Y3 M3">
    <cfRule type="cellIs" priority="6" dxfId="89" operator="lessThan" stopIfTrue="1">
      <formula>0</formula>
    </cfRule>
  </conditionalFormatting>
  <conditionalFormatting sqref="Y10:Y45 M10:M45">
    <cfRule type="cellIs" priority="7" dxfId="89" operator="lessThan" stopIfTrue="1">
      <formula>0</formula>
    </cfRule>
    <cfRule type="cellIs" priority="8" dxfId="91" operator="greaterThanOrEqual" stopIfTrue="1">
      <formula>0</formula>
    </cfRule>
  </conditionalFormatting>
  <conditionalFormatting sqref="M5 Y5 Y7:Y8 M7:M8">
    <cfRule type="cellIs" priority="2" dxfId="89" operator="lessThan" stopIfTrue="1">
      <formula>0</formula>
    </cfRule>
  </conditionalFormatting>
  <conditionalFormatting sqref="Y9 M9">
    <cfRule type="cellIs" priority="3" dxfId="89" operator="lessThan" stopIfTrue="1">
      <formula>0</formula>
    </cfRule>
    <cfRule type="cellIs" priority="4" dxfId="91" operator="greaterThanOrEqual" stopIfTrue="1">
      <formula>0</formula>
    </cfRule>
  </conditionalFormatting>
  <conditionalFormatting sqref="M6 Y6">
    <cfRule type="cellIs" priority="1" dxfId="89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39:V39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0"/>
  <sheetViews>
    <sheetView showGridLines="0" zoomScale="80" zoomScaleNormal="80" zoomScalePageLayoutView="0" workbookViewId="0" topLeftCell="A34">
      <selection activeCell="T67" sqref="T67:W67"/>
    </sheetView>
  </sheetViews>
  <sheetFormatPr defaultColWidth="8.00390625" defaultRowHeight="15"/>
  <cols>
    <col min="1" max="1" width="24.28125" style="128" customWidth="1"/>
    <col min="2" max="2" width="9.140625" style="128" bestFit="1" customWidth="1"/>
    <col min="3" max="3" width="9.7109375" style="128" bestFit="1" customWidth="1"/>
    <col min="4" max="4" width="8.00390625" style="128" bestFit="1" customWidth="1"/>
    <col min="5" max="5" width="9.7109375" style="128" bestFit="1" customWidth="1"/>
    <col min="6" max="6" width="9.140625" style="128" bestFit="1" customWidth="1"/>
    <col min="7" max="7" width="9.28125" style="128" customWidth="1"/>
    <col min="8" max="8" width="9.28125" style="128" bestFit="1" customWidth="1"/>
    <col min="9" max="9" width="9.7109375" style="128" bestFit="1" customWidth="1"/>
    <col min="10" max="10" width="8.140625" style="128" customWidth="1"/>
    <col min="11" max="11" width="9.00390625" style="128" customWidth="1"/>
    <col min="12" max="12" width="9.140625" style="128" customWidth="1"/>
    <col min="13" max="13" width="10.28125" style="128" bestFit="1" customWidth="1"/>
    <col min="14" max="14" width="9.28125" style="128" bestFit="1" customWidth="1"/>
    <col min="15" max="15" width="10.140625" style="128" customWidth="1"/>
    <col min="16" max="16" width="8.28125" style="128" bestFit="1" customWidth="1"/>
    <col min="17" max="17" width="9.140625" style="128" customWidth="1"/>
    <col min="18" max="19" width="9.8515625" style="128" bestFit="1" customWidth="1"/>
    <col min="20" max="21" width="10.28125" style="128" customWidth="1"/>
    <col min="22" max="22" width="8.8515625" style="128" customWidth="1"/>
    <col min="23" max="23" width="10.28125" style="128" customWidth="1"/>
    <col min="24" max="24" width="9.8515625" style="128" bestFit="1" customWidth="1"/>
    <col min="25" max="25" width="8.7109375" style="128" bestFit="1" customWidth="1"/>
    <col min="26" max="16384" width="8.00390625" style="128" customWidth="1"/>
  </cols>
  <sheetData>
    <row r="1" spans="24:25" ht="18.75" thickBot="1">
      <c r="X1" s="577" t="s">
        <v>28</v>
      </c>
      <c r="Y1" s="578"/>
    </row>
    <row r="2" ht="5.25" customHeight="1" thickBot="1"/>
    <row r="3" spans="1:25" ht="24" customHeight="1" thickTop="1">
      <c r="A3" s="642" t="s">
        <v>73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4"/>
    </row>
    <row r="4" spans="1:25" ht="21" customHeight="1" thickBot="1">
      <c r="A4" s="651" t="s">
        <v>45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3"/>
    </row>
    <row r="5" spans="1:25" s="270" customFormat="1" ht="15.75" customHeight="1" thickBot="1" thickTop="1">
      <c r="A5" s="582" t="s">
        <v>68</v>
      </c>
      <c r="B5" s="635" t="s">
        <v>36</v>
      </c>
      <c r="C5" s="636"/>
      <c r="D5" s="636"/>
      <c r="E5" s="636"/>
      <c r="F5" s="636"/>
      <c r="G5" s="636"/>
      <c r="H5" s="636"/>
      <c r="I5" s="636"/>
      <c r="J5" s="637"/>
      <c r="K5" s="637"/>
      <c r="L5" s="637"/>
      <c r="M5" s="638"/>
      <c r="N5" s="635" t="s">
        <v>35</v>
      </c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9"/>
    </row>
    <row r="6" spans="1:25" s="168" customFormat="1" ht="26.25" customHeight="1" thickBot="1">
      <c r="A6" s="583"/>
      <c r="B6" s="627" t="s">
        <v>156</v>
      </c>
      <c r="C6" s="628"/>
      <c r="D6" s="628"/>
      <c r="E6" s="628"/>
      <c r="F6" s="628"/>
      <c r="G6" s="632" t="s">
        <v>34</v>
      </c>
      <c r="H6" s="627" t="s">
        <v>146</v>
      </c>
      <c r="I6" s="628"/>
      <c r="J6" s="628"/>
      <c r="K6" s="628"/>
      <c r="L6" s="628"/>
      <c r="M6" s="629" t="s">
        <v>33</v>
      </c>
      <c r="N6" s="627" t="s">
        <v>157</v>
      </c>
      <c r="O6" s="628"/>
      <c r="P6" s="628"/>
      <c r="Q6" s="628"/>
      <c r="R6" s="628"/>
      <c r="S6" s="632" t="s">
        <v>34</v>
      </c>
      <c r="T6" s="627" t="s">
        <v>147</v>
      </c>
      <c r="U6" s="628"/>
      <c r="V6" s="628"/>
      <c r="W6" s="628"/>
      <c r="X6" s="628"/>
      <c r="Y6" s="645" t="s">
        <v>33</v>
      </c>
    </row>
    <row r="7" spans="1:25" s="168" customFormat="1" ht="26.25" customHeight="1">
      <c r="A7" s="584"/>
      <c r="B7" s="595" t="s">
        <v>22</v>
      </c>
      <c r="C7" s="587"/>
      <c r="D7" s="586" t="s">
        <v>21</v>
      </c>
      <c r="E7" s="587"/>
      <c r="F7" s="658" t="s">
        <v>17</v>
      </c>
      <c r="G7" s="633"/>
      <c r="H7" s="595" t="s">
        <v>22</v>
      </c>
      <c r="I7" s="587"/>
      <c r="J7" s="586" t="s">
        <v>21</v>
      </c>
      <c r="K7" s="587"/>
      <c r="L7" s="658" t="s">
        <v>17</v>
      </c>
      <c r="M7" s="630"/>
      <c r="N7" s="595" t="s">
        <v>22</v>
      </c>
      <c r="O7" s="587"/>
      <c r="P7" s="586" t="s">
        <v>21</v>
      </c>
      <c r="Q7" s="587"/>
      <c r="R7" s="658" t="s">
        <v>17</v>
      </c>
      <c r="S7" s="633"/>
      <c r="T7" s="595" t="s">
        <v>22</v>
      </c>
      <c r="U7" s="587"/>
      <c r="V7" s="586" t="s">
        <v>21</v>
      </c>
      <c r="W7" s="587"/>
      <c r="X7" s="658" t="s">
        <v>17</v>
      </c>
      <c r="Y7" s="646"/>
    </row>
    <row r="8" spans="1:25" s="266" customFormat="1" ht="15" thickBot="1">
      <c r="A8" s="585"/>
      <c r="B8" s="269" t="s">
        <v>31</v>
      </c>
      <c r="C8" s="267" t="s">
        <v>30</v>
      </c>
      <c r="D8" s="268" t="s">
        <v>31</v>
      </c>
      <c r="E8" s="267" t="s">
        <v>30</v>
      </c>
      <c r="F8" s="641"/>
      <c r="G8" s="634"/>
      <c r="H8" s="269" t="s">
        <v>31</v>
      </c>
      <c r="I8" s="267" t="s">
        <v>30</v>
      </c>
      <c r="J8" s="268" t="s">
        <v>31</v>
      </c>
      <c r="K8" s="267" t="s">
        <v>30</v>
      </c>
      <c r="L8" s="641"/>
      <c r="M8" s="631"/>
      <c r="N8" s="269" t="s">
        <v>31</v>
      </c>
      <c r="O8" s="267" t="s">
        <v>30</v>
      </c>
      <c r="P8" s="268" t="s">
        <v>31</v>
      </c>
      <c r="Q8" s="267" t="s">
        <v>30</v>
      </c>
      <c r="R8" s="641"/>
      <c r="S8" s="634"/>
      <c r="T8" s="269" t="s">
        <v>31</v>
      </c>
      <c r="U8" s="267" t="s">
        <v>30</v>
      </c>
      <c r="V8" s="268" t="s">
        <v>31</v>
      </c>
      <c r="W8" s="267" t="s">
        <v>30</v>
      </c>
      <c r="X8" s="641"/>
      <c r="Y8" s="647"/>
    </row>
    <row r="9" spans="1:25" s="157" customFormat="1" ht="18" customHeight="1" thickBot="1" thickTop="1">
      <c r="A9" s="329" t="s">
        <v>24</v>
      </c>
      <c r="B9" s="328">
        <f>B10+B25+B41+B49+B62+B67</f>
        <v>25908.553</v>
      </c>
      <c r="C9" s="327">
        <f>C10+C25+C41+C49+C62+C67</f>
        <v>12976.107</v>
      </c>
      <c r="D9" s="325">
        <f>D10+D25+D41+D49+D62+D67</f>
        <v>4100.288999999999</v>
      </c>
      <c r="E9" s="326">
        <f>E10+E25+E41+E49+E62+E67</f>
        <v>1868.2300000000002</v>
      </c>
      <c r="F9" s="325">
        <f>SUM(B9:E9)</f>
        <v>44853.179000000004</v>
      </c>
      <c r="G9" s="337">
        <f>F9/$F$9</f>
        <v>1</v>
      </c>
      <c r="H9" s="328">
        <f>H10+H25+H41+H49+H62+H67</f>
        <v>27487.990999999998</v>
      </c>
      <c r="I9" s="327">
        <f>I10+I25+I41+I49+I62+I67</f>
        <v>15208.327000000001</v>
      </c>
      <c r="J9" s="325">
        <f>J10+J25+J41+J49+J62+J67</f>
        <v>3909.5429999999997</v>
      </c>
      <c r="K9" s="326">
        <f>K10+K25+K41+K49+K62+K67</f>
        <v>1861.331</v>
      </c>
      <c r="L9" s="325">
        <f>SUM(H9:K9)</f>
        <v>48467.191999999995</v>
      </c>
      <c r="M9" s="403">
        <f>IF(ISERROR(F9/L9-1),"         /0",(F9/L9-1))</f>
        <v>-0.0745661725152138</v>
      </c>
      <c r="N9" s="408">
        <f>N10+N25+N41+N49+N62+N67</f>
        <v>25908.553</v>
      </c>
      <c r="O9" s="327">
        <f>O10+O25+O41+O49+O62+O67</f>
        <v>12976.107</v>
      </c>
      <c r="P9" s="325">
        <f>P10+P25+P41+P49+P62+P67</f>
        <v>4100.288999999999</v>
      </c>
      <c r="Q9" s="326">
        <f>Q10+Q25+Q41+Q49+Q62+Q67</f>
        <v>1868.2300000000002</v>
      </c>
      <c r="R9" s="325">
        <f>SUM(N9:Q9)</f>
        <v>44853.179000000004</v>
      </c>
      <c r="S9" s="423">
        <f>R9/$R$9</f>
        <v>1</v>
      </c>
      <c r="T9" s="328">
        <f>T10+T25+T41+T49+T62+T67</f>
        <v>27487.990999999998</v>
      </c>
      <c r="U9" s="327">
        <f>U10+U25+U41+U49+U62+U67</f>
        <v>15208.327000000001</v>
      </c>
      <c r="V9" s="325">
        <f>V10+V25+V41+V49+V62+V67</f>
        <v>3909.5429999999997</v>
      </c>
      <c r="W9" s="326">
        <f>W10+W25+W41+W49+W62+W67</f>
        <v>1861.331</v>
      </c>
      <c r="X9" s="325">
        <f>SUM(T9:W9)</f>
        <v>48467.191999999995</v>
      </c>
      <c r="Y9" s="324">
        <f>IF(ISERROR(R9/X9-1),"         /0",(R9/X9-1))</f>
        <v>-0.0745661725152138</v>
      </c>
    </row>
    <row r="10" spans="1:25" s="236" customFormat="1" ht="19.5" customHeight="1">
      <c r="A10" s="243" t="s">
        <v>61</v>
      </c>
      <c r="B10" s="240">
        <f>SUM(B11:B24)</f>
        <v>18321.572999999997</v>
      </c>
      <c r="C10" s="239">
        <f>SUM(C11:C24)</f>
        <v>7095.275</v>
      </c>
      <c r="D10" s="238">
        <f>SUM(D11:D24)</f>
        <v>4013.258</v>
      </c>
      <c r="E10" s="310">
        <f>SUM(E11:E24)</f>
        <v>1185.643</v>
      </c>
      <c r="F10" s="238">
        <f>SUM(B10:E10)</f>
        <v>30615.749</v>
      </c>
      <c r="G10" s="241">
        <f>F10/$F$9</f>
        <v>0.6825770142178773</v>
      </c>
      <c r="H10" s="240">
        <f>SUM(H11:H24)</f>
        <v>20108.658</v>
      </c>
      <c r="I10" s="239">
        <f>SUM(I11:I24)</f>
        <v>7062.42</v>
      </c>
      <c r="J10" s="238">
        <f>SUM(J11:J24)</f>
        <v>3364.964</v>
      </c>
      <c r="K10" s="310">
        <f>SUM(K11:K24)</f>
        <v>1342.8509999999999</v>
      </c>
      <c r="L10" s="238">
        <f>SUM(H10:K10)</f>
        <v>31878.893</v>
      </c>
      <c r="M10" s="404">
        <f>IF(ISERROR(F10/L10-1),"         /0",(F10/L10-1))</f>
        <v>-0.039623207744384326</v>
      </c>
      <c r="N10" s="409">
        <f>SUM(N11:N24)</f>
        <v>18321.572999999997</v>
      </c>
      <c r="O10" s="239">
        <f>SUM(O11:O24)</f>
        <v>7095.275</v>
      </c>
      <c r="P10" s="238">
        <f>SUM(P11:P24)</f>
        <v>4013.258</v>
      </c>
      <c r="Q10" s="310">
        <f>SUM(Q11:Q24)</f>
        <v>1185.643</v>
      </c>
      <c r="R10" s="238">
        <f>SUM(N10:Q10)</f>
        <v>30615.749</v>
      </c>
      <c r="S10" s="424">
        <f>R10/$R$9</f>
        <v>0.6825770142178773</v>
      </c>
      <c r="T10" s="240">
        <f>SUM(T11:T24)</f>
        <v>20108.658</v>
      </c>
      <c r="U10" s="239">
        <f>SUM(U11:U24)</f>
        <v>7062.42</v>
      </c>
      <c r="V10" s="238">
        <f>SUM(V11:V24)</f>
        <v>3364.964</v>
      </c>
      <c r="W10" s="310">
        <f>SUM(W11:W24)</f>
        <v>1342.8509999999999</v>
      </c>
      <c r="X10" s="238">
        <f>SUM(T10:W10)</f>
        <v>31878.893</v>
      </c>
      <c r="Y10" s="237">
        <f aca="true" t="shared" si="0" ref="Y10:Y17">IF(ISERROR(R10/X10-1),"         /0",IF(R10/X10&gt;5,"  *  ",(R10/X10-1)))</f>
        <v>-0.039623207744384326</v>
      </c>
    </row>
    <row r="11" spans="1:25" ht="19.5" customHeight="1">
      <c r="A11" s="235" t="s">
        <v>171</v>
      </c>
      <c r="B11" s="233">
        <v>5214.119</v>
      </c>
      <c r="C11" s="230">
        <v>2928.847</v>
      </c>
      <c r="D11" s="229">
        <v>0</v>
      </c>
      <c r="E11" s="281">
        <v>0</v>
      </c>
      <c r="F11" s="229">
        <f>SUM(B11:E11)</f>
        <v>8142.966</v>
      </c>
      <c r="G11" s="232">
        <f>F11/$F$9</f>
        <v>0.18154713180976537</v>
      </c>
      <c r="H11" s="233">
        <v>5116.4439999999995</v>
      </c>
      <c r="I11" s="230">
        <v>2772.195</v>
      </c>
      <c r="J11" s="229"/>
      <c r="K11" s="281"/>
      <c r="L11" s="229">
        <f>SUM(H11:K11)</f>
        <v>7888.638999999999</v>
      </c>
      <c r="M11" s="405">
        <f>IF(ISERROR(F11/L11-1),"         /0",(F11/L11-1))</f>
        <v>0.03223965502794601</v>
      </c>
      <c r="N11" s="410">
        <v>5214.119</v>
      </c>
      <c r="O11" s="230">
        <v>2928.847</v>
      </c>
      <c r="P11" s="229"/>
      <c r="Q11" s="281"/>
      <c r="R11" s="229">
        <f>SUM(N11:Q11)</f>
        <v>8142.966</v>
      </c>
      <c r="S11" s="425">
        <f>R11/$R$9</f>
        <v>0.18154713180976537</v>
      </c>
      <c r="T11" s="233">
        <v>5116.4439999999995</v>
      </c>
      <c r="U11" s="230">
        <v>2772.195</v>
      </c>
      <c r="V11" s="229"/>
      <c r="W11" s="281"/>
      <c r="X11" s="229">
        <f>SUM(T11:W11)</f>
        <v>7888.638999999999</v>
      </c>
      <c r="Y11" s="228">
        <f t="shared" si="0"/>
        <v>0.03223965502794601</v>
      </c>
    </row>
    <row r="12" spans="1:25" ht="19.5" customHeight="1">
      <c r="A12" s="235" t="s">
        <v>199</v>
      </c>
      <c r="B12" s="233">
        <v>4286.072</v>
      </c>
      <c r="C12" s="230">
        <v>1459.298</v>
      </c>
      <c r="D12" s="229">
        <v>0</v>
      </c>
      <c r="E12" s="281">
        <v>0</v>
      </c>
      <c r="F12" s="229">
        <f>SUM(B12:E12)</f>
        <v>5745.37</v>
      </c>
      <c r="G12" s="232">
        <f>F12/$F$9</f>
        <v>0.12809281589605945</v>
      </c>
      <c r="H12" s="233">
        <v>3732.399</v>
      </c>
      <c r="I12" s="230">
        <v>1292.837</v>
      </c>
      <c r="J12" s="229"/>
      <c r="K12" s="281"/>
      <c r="L12" s="229">
        <f>SUM(H12:K12)</f>
        <v>5025.236</v>
      </c>
      <c r="M12" s="405">
        <f>IF(ISERROR(F12/L12-1),"         /0",(F12/L12-1))</f>
        <v>0.14330351848152012</v>
      </c>
      <c r="N12" s="410">
        <v>4286.072</v>
      </c>
      <c r="O12" s="230">
        <v>1459.298</v>
      </c>
      <c r="P12" s="229"/>
      <c r="Q12" s="281"/>
      <c r="R12" s="229">
        <f>SUM(N12:Q12)</f>
        <v>5745.37</v>
      </c>
      <c r="S12" s="425">
        <f>R12/$R$9</f>
        <v>0.12809281589605945</v>
      </c>
      <c r="T12" s="233">
        <v>3732.399</v>
      </c>
      <c r="U12" s="230">
        <v>1292.837</v>
      </c>
      <c r="V12" s="229"/>
      <c r="W12" s="281"/>
      <c r="X12" s="229">
        <f>SUM(T12:W12)</f>
        <v>5025.236</v>
      </c>
      <c r="Y12" s="228">
        <f t="shared" si="0"/>
        <v>0.14330351848152012</v>
      </c>
    </row>
    <row r="13" spans="1:25" ht="19.5" customHeight="1">
      <c r="A13" s="235" t="s">
        <v>200</v>
      </c>
      <c r="B13" s="233">
        <v>3841.658</v>
      </c>
      <c r="C13" s="230">
        <v>952.872</v>
      </c>
      <c r="D13" s="229">
        <v>0</v>
      </c>
      <c r="E13" s="281">
        <v>0</v>
      </c>
      <c r="F13" s="229">
        <f>SUM(B13:E13)</f>
        <v>4794.53</v>
      </c>
      <c r="G13" s="232">
        <f>F13/$F$9</f>
        <v>0.1068938725614075</v>
      </c>
      <c r="H13" s="233">
        <v>5167.208</v>
      </c>
      <c r="I13" s="230">
        <v>913.6450000000001</v>
      </c>
      <c r="J13" s="229"/>
      <c r="K13" s="281"/>
      <c r="L13" s="229">
        <f>SUM(H13:K13)</f>
        <v>6080.853</v>
      </c>
      <c r="M13" s="405">
        <f>IF(ISERROR(F13/L13-1),"         /0",(F13/L13-1))</f>
        <v>-0.21153660514404815</v>
      </c>
      <c r="N13" s="410">
        <v>3841.658</v>
      </c>
      <c r="O13" s="230">
        <v>952.872</v>
      </c>
      <c r="P13" s="229"/>
      <c r="Q13" s="281"/>
      <c r="R13" s="229">
        <f>SUM(N13:Q13)</f>
        <v>4794.53</v>
      </c>
      <c r="S13" s="425">
        <f>R13/$R$9</f>
        <v>0.1068938725614075</v>
      </c>
      <c r="T13" s="233">
        <v>5167.208</v>
      </c>
      <c r="U13" s="230">
        <v>913.6450000000001</v>
      </c>
      <c r="V13" s="229"/>
      <c r="W13" s="281"/>
      <c r="X13" s="229">
        <f>SUM(T13:W13)</f>
        <v>6080.853</v>
      </c>
      <c r="Y13" s="228">
        <f t="shared" si="0"/>
        <v>-0.21153660514404815</v>
      </c>
    </row>
    <row r="14" spans="1:25" ht="19.5" customHeight="1">
      <c r="A14" s="235" t="s">
        <v>201</v>
      </c>
      <c r="B14" s="233">
        <v>1688.511</v>
      </c>
      <c r="C14" s="230">
        <v>755.744</v>
      </c>
      <c r="D14" s="229">
        <v>858.135</v>
      </c>
      <c r="E14" s="281">
        <v>117.774</v>
      </c>
      <c r="F14" s="229">
        <f>SUM(B14:E14)</f>
        <v>3420.164</v>
      </c>
      <c r="G14" s="232">
        <f>F14/$F$9</f>
        <v>0.07625243240841413</v>
      </c>
      <c r="H14" s="233">
        <v>2280.5319999999997</v>
      </c>
      <c r="I14" s="230">
        <v>913.251</v>
      </c>
      <c r="J14" s="229"/>
      <c r="K14" s="281"/>
      <c r="L14" s="229">
        <f>SUM(H14:K14)</f>
        <v>3193.7829999999994</v>
      </c>
      <c r="M14" s="405">
        <f>IF(ISERROR(F14/L14-1),"         /0",(F14/L14-1))</f>
        <v>0.07088177249362304</v>
      </c>
      <c r="N14" s="410">
        <v>1688.511</v>
      </c>
      <c r="O14" s="230">
        <v>755.744</v>
      </c>
      <c r="P14" s="229">
        <v>858.135</v>
      </c>
      <c r="Q14" s="281">
        <v>117.774</v>
      </c>
      <c r="R14" s="229">
        <f>SUM(N14:Q14)</f>
        <v>3420.164</v>
      </c>
      <c r="S14" s="425">
        <f>R14/$R$9</f>
        <v>0.07625243240841413</v>
      </c>
      <c r="T14" s="233">
        <v>2280.5319999999997</v>
      </c>
      <c r="U14" s="230">
        <v>913.251</v>
      </c>
      <c r="V14" s="229"/>
      <c r="W14" s="281"/>
      <c r="X14" s="229">
        <f>SUM(T14:W14)</f>
        <v>3193.7829999999994</v>
      </c>
      <c r="Y14" s="228">
        <f t="shared" si="0"/>
        <v>0.07088177249362304</v>
      </c>
    </row>
    <row r="15" spans="1:25" ht="19.5" customHeight="1">
      <c r="A15" s="235" t="s">
        <v>202</v>
      </c>
      <c r="B15" s="233">
        <v>0</v>
      </c>
      <c r="C15" s="230">
        <v>0</v>
      </c>
      <c r="D15" s="229">
        <v>2121.138</v>
      </c>
      <c r="E15" s="281">
        <v>396.29400000000004</v>
      </c>
      <c r="F15" s="229">
        <f>SUM(B15:E15)</f>
        <v>2517.432</v>
      </c>
      <c r="G15" s="232">
        <f>F15/$F$9</f>
        <v>0.05612605518997883</v>
      </c>
      <c r="H15" s="233"/>
      <c r="I15" s="230"/>
      <c r="J15" s="229">
        <v>1624.576</v>
      </c>
      <c r="K15" s="281">
        <v>587.3380000000001</v>
      </c>
      <c r="L15" s="229">
        <f>SUM(H15:K15)</f>
        <v>2211.914</v>
      </c>
      <c r="M15" s="405">
        <f>IF(ISERROR(F15/L15-1),"         /0",(F15/L15-1))</f>
        <v>0.13812381494036363</v>
      </c>
      <c r="N15" s="410"/>
      <c r="O15" s="230"/>
      <c r="P15" s="229">
        <v>2121.138</v>
      </c>
      <c r="Q15" s="281">
        <v>396.29400000000004</v>
      </c>
      <c r="R15" s="229">
        <f>SUM(N15:Q15)</f>
        <v>2517.432</v>
      </c>
      <c r="S15" s="425">
        <f>R15/$R$9</f>
        <v>0.05612605518997883</v>
      </c>
      <c r="T15" s="233"/>
      <c r="U15" s="230"/>
      <c r="V15" s="229">
        <v>1624.576</v>
      </c>
      <c r="W15" s="281">
        <v>587.3380000000001</v>
      </c>
      <c r="X15" s="229">
        <f>SUM(T15:W15)</f>
        <v>2211.914</v>
      </c>
      <c r="Y15" s="228">
        <f t="shared" si="0"/>
        <v>0.13812381494036363</v>
      </c>
    </row>
    <row r="16" spans="1:25" ht="19.5" customHeight="1">
      <c r="A16" s="235" t="s">
        <v>203</v>
      </c>
      <c r="B16" s="233">
        <v>0</v>
      </c>
      <c r="C16" s="230">
        <v>0</v>
      </c>
      <c r="D16" s="229">
        <v>1033.905</v>
      </c>
      <c r="E16" s="281">
        <v>671.575</v>
      </c>
      <c r="F16" s="229">
        <f>SUM(B16:E16)</f>
        <v>1705.48</v>
      </c>
      <c r="G16" s="232">
        <f>F16/$F$9</f>
        <v>0.03802361478101697</v>
      </c>
      <c r="H16" s="233"/>
      <c r="I16" s="230"/>
      <c r="J16" s="229">
        <v>1560</v>
      </c>
      <c r="K16" s="281">
        <v>708.191</v>
      </c>
      <c r="L16" s="229">
        <f>SUM(H16:K16)</f>
        <v>2268.191</v>
      </c>
      <c r="M16" s="405">
        <f>IF(ISERROR(F16/L16-1),"         /0",(F16/L16-1))</f>
        <v>-0.24808801375192824</v>
      </c>
      <c r="N16" s="410"/>
      <c r="O16" s="230"/>
      <c r="P16" s="229">
        <v>1033.905</v>
      </c>
      <c r="Q16" s="281">
        <v>671.575</v>
      </c>
      <c r="R16" s="229">
        <f>SUM(N16:Q16)</f>
        <v>1705.48</v>
      </c>
      <c r="S16" s="425">
        <f>R16/$R$9</f>
        <v>0.03802361478101697</v>
      </c>
      <c r="T16" s="233"/>
      <c r="U16" s="230"/>
      <c r="V16" s="229">
        <v>1560</v>
      </c>
      <c r="W16" s="281">
        <v>708.191</v>
      </c>
      <c r="X16" s="229">
        <f>SUM(T16:W16)</f>
        <v>2268.191</v>
      </c>
      <c r="Y16" s="228">
        <f t="shared" si="0"/>
        <v>-0.24808801375192824</v>
      </c>
    </row>
    <row r="17" spans="1:25" ht="19.5" customHeight="1">
      <c r="A17" s="235" t="s">
        <v>204</v>
      </c>
      <c r="B17" s="233">
        <v>1263.406</v>
      </c>
      <c r="C17" s="230">
        <v>320.12100000000004</v>
      </c>
      <c r="D17" s="229">
        <v>0</v>
      </c>
      <c r="E17" s="281">
        <v>0</v>
      </c>
      <c r="F17" s="229">
        <f>SUM(B17:E17)</f>
        <v>1583.527</v>
      </c>
      <c r="G17" s="232">
        <f>F17/$F$9</f>
        <v>0.0353046770664795</v>
      </c>
      <c r="H17" s="233">
        <v>1367.174</v>
      </c>
      <c r="I17" s="230">
        <v>85.758</v>
      </c>
      <c r="J17" s="229"/>
      <c r="K17" s="281"/>
      <c r="L17" s="229">
        <f>SUM(H17:K17)</f>
        <v>1452.932</v>
      </c>
      <c r="M17" s="405">
        <f>IF(ISERROR(F17/L17-1),"         /0",(F17/L17-1))</f>
        <v>0.08988376606751047</v>
      </c>
      <c r="N17" s="410">
        <v>1263.406</v>
      </c>
      <c r="O17" s="230">
        <v>320.12100000000004</v>
      </c>
      <c r="P17" s="229"/>
      <c r="Q17" s="281"/>
      <c r="R17" s="229">
        <f>SUM(N17:Q17)</f>
        <v>1583.527</v>
      </c>
      <c r="S17" s="425">
        <f>R17/$R$9</f>
        <v>0.0353046770664795</v>
      </c>
      <c r="T17" s="233">
        <v>1367.174</v>
      </c>
      <c r="U17" s="230">
        <v>85.758</v>
      </c>
      <c r="V17" s="229"/>
      <c r="W17" s="281"/>
      <c r="X17" s="229">
        <f>SUM(T17:W17)</f>
        <v>1452.932</v>
      </c>
      <c r="Y17" s="228">
        <f t="shared" si="0"/>
        <v>0.08988376606751047</v>
      </c>
    </row>
    <row r="18" spans="1:25" ht="19.5" customHeight="1">
      <c r="A18" s="235" t="s">
        <v>158</v>
      </c>
      <c r="B18" s="233">
        <v>627.285</v>
      </c>
      <c r="C18" s="230">
        <v>305.031</v>
      </c>
      <c r="D18" s="229">
        <v>0</v>
      </c>
      <c r="E18" s="281">
        <v>0</v>
      </c>
      <c r="F18" s="229">
        <f aca="true" t="shared" si="1" ref="F18:F24">SUM(B18:E18)</f>
        <v>932.316</v>
      </c>
      <c r="G18" s="232">
        <f aca="true" t="shared" si="2" ref="G18:G24">F18/$F$9</f>
        <v>0.020785951426096242</v>
      </c>
      <c r="H18" s="233">
        <v>531.275</v>
      </c>
      <c r="I18" s="230">
        <v>222.811</v>
      </c>
      <c r="J18" s="229">
        <v>0</v>
      </c>
      <c r="K18" s="281">
        <v>0</v>
      </c>
      <c r="L18" s="229">
        <f aca="true" t="shared" si="3" ref="L18:L24">SUM(H18:K18)</f>
        <v>754.086</v>
      </c>
      <c r="M18" s="405">
        <f aca="true" t="shared" si="4" ref="M18:M24">IF(ISERROR(F18/L18-1),"         /0",(F18/L18-1))</f>
        <v>0.23635235238421082</v>
      </c>
      <c r="N18" s="410">
        <v>627.285</v>
      </c>
      <c r="O18" s="230">
        <v>305.031</v>
      </c>
      <c r="P18" s="229">
        <v>0</v>
      </c>
      <c r="Q18" s="281">
        <v>0</v>
      </c>
      <c r="R18" s="229">
        <f aca="true" t="shared" si="5" ref="R18:R24">SUM(N18:Q18)</f>
        <v>932.316</v>
      </c>
      <c r="S18" s="425">
        <f aca="true" t="shared" si="6" ref="S18:S24">R18/$R$9</f>
        <v>0.020785951426096242</v>
      </c>
      <c r="T18" s="233">
        <v>531.275</v>
      </c>
      <c r="U18" s="230">
        <v>222.811</v>
      </c>
      <c r="V18" s="229">
        <v>0</v>
      </c>
      <c r="W18" s="281">
        <v>0</v>
      </c>
      <c r="X18" s="229">
        <f aca="true" t="shared" si="7" ref="X18:X24">SUM(T18:W18)</f>
        <v>754.086</v>
      </c>
      <c r="Y18" s="228">
        <f aca="true" t="shared" si="8" ref="Y18:Y24">IF(ISERROR(R18/X18-1),"         /0",IF(R18/X18&gt;5,"  *  ",(R18/X18-1)))</f>
        <v>0.23635235238421082</v>
      </c>
    </row>
    <row r="19" spans="1:25" ht="19.5" customHeight="1">
      <c r="A19" s="235" t="s">
        <v>207</v>
      </c>
      <c r="B19" s="233">
        <v>774.066</v>
      </c>
      <c r="C19" s="230">
        <v>0</v>
      </c>
      <c r="D19" s="229">
        <v>0</v>
      </c>
      <c r="E19" s="281">
        <v>0</v>
      </c>
      <c r="F19" s="229">
        <f t="shared" si="1"/>
        <v>774.066</v>
      </c>
      <c r="G19" s="232">
        <f t="shared" si="2"/>
        <v>0.017257773412225695</v>
      </c>
      <c r="H19" s="233">
        <v>1076.0049999999999</v>
      </c>
      <c r="I19" s="230"/>
      <c r="J19" s="229"/>
      <c r="K19" s="281"/>
      <c r="L19" s="229">
        <f t="shared" si="3"/>
        <v>1076.0049999999999</v>
      </c>
      <c r="M19" s="405">
        <f t="shared" si="4"/>
        <v>-0.2806111495764424</v>
      </c>
      <c r="N19" s="410">
        <v>774.066</v>
      </c>
      <c r="O19" s="230"/>
      <c r="P19" s="229"/>
      <c r="Q19" s="281"/>
      <c r="R19" s="229">
        <f t="shared" si="5"/>
        <v>774.066</v>
      </c>
      <c r="S19" s="425">
        <f t="shared" si="6"/>
        <v>0.017257773412225695</v>
      </c>
      <c r="T19" s="233">
        <v>1076.0049999999999</v>
      </c>
      <c r="U19" s="230"/>
      <c r="V19" s="229"/>
      <c r="W19" s="281"/>
      <c r="X19" s="229">
        <f t="shared" si="7"/>
        <v>1076.0049999999999</v>
      </c>
      <c r="Y19" s="228">
        <f t="shared" si="8"/>
        <v>-0.2806111495764424</v>
      </c>
    </row>
    <row r="20" spans="1:25" ht="19.5" customHeight="1">
      <c r="A20" s="235" t="s">
        <v>210</v>
      </c>
      <c r="B20" s="233">
        <v>275.232</v>
      </c>
      <c r="C20" s="230">
        <v>122.339</v>
      </c>
      <c r="D20" s="229">
        <v>0</v>
      </c>
      <c r="E20" s="281">
        <v>0</v>
      </c>
      <c r="F20" s="229">
        <f>SUM(B20:E20)</f>
        <v>397.571</v>
      </c>
      <c r="G20" s="232">
        <f>F20/$F$9</f>
        <v>0.008863831034139185</v>
      </c>
      <c r="H20" s="233">
        <v>327.514</v>
      </c>
      <c r="I20" s="230">
        <v>127.813</v>
      </c>
      <c r="J20" s="229"/>
      <c r="K20" s="281"/>
      <c r="L20" s="229">
        <f>SUM(H20:K20)</f>
        <v>455.327</v>
      </c>
      <c r="M20" s="405">
        <f>IF(ISERROR(F20/L20-1),"         /0",(F20/L20-1))</f>
        <v>-0.1268451025307087</v>
      </c>
      <c r="N20" s="410">
        <v>275.232</v>
      </c>
      <c r="O20" s="230">
        <v>122.339</v>
      </c>
      <c r="P20" s="229"/>
      <c r="Q20" s="281"/>
      <c r="R20" s="229">
        <f>SUM(N20:Q20)</f>
        <v>397.571</v>
      </c>
      <c r="S20" s="425">
        <f>R20/$R$9</f>
        <v>0.008863831034139185</v>
      </c>
      <c r="T20" s="233">
        <v>327.514</v>
      </c>
      <c r="U20" s="230">
        <v>127.813</v>
      </c>
      <c r="V20" s="229"/>
      <c r="W20" s="281"/>
      <c r="X20" s="229">
        <f>SUM(T20:W20)</f>
        <v>455.327</v>
      </c>
      <c r="Y20" s="228">
        <f>IF(ISERROR(R20/X20-1),"         /0",IF(R20/X20&gt;5,"  *  ",(R20/X20-1)))</f>
        <v>-0.1268451025307087</v>
      </c>
    </row>
    <row r="21" spans="1:25" ht="19.5" customHeight="1">
      <c r="A21" s="235" t="s">
        <v>176</v>
      </c>
      <c r="B21" s="233">
        <v>121.76899999999999</v>
      </c>
      <c r="C21" s="230">
        <v>117.41400000000002</v>
      </c>
      <c r="D21" s="229">
        <v>0</v>
      </c>
      <c r="E21" s="281">
        <v>0</v>
      </c>
      <c r="F21" s="229">
        <f t="shared" si="1"/>
        <v>239.183</v>
      </c>
      <c r="G21" s="232">
        <f t="shared" si="2"/>
        <v>0.005332576315270763</v>
      </c>
      <c r="H21" s="233">
        <v>104.74</v>
      </c>
      <c r="I21" s="230">
        <v>132.951</v>
      </c>
      <c r="J21" s="229"/>
      <c r="K21" s="281"/>
      <c r="L21" s="229">
        <f t="shared" si="3"/>
        <v>237.69099999999997</v>
      </c>
      <c r="M21" s="405">
        <f t="shared" si="4"/>
        <v>0.006277057187693336</v>
      </c>
      <c r="N21" s="410">
        <v>121.76899999999999</v>
      </c>
      <c r="O21" s="230">
        <v>117.41400000000002</v>
      </c>
      <c r="P21" s="229"/>
      <c r="Q21" s="281"/>
      <c r="R21" s="229">
        <f t="shared" si="5"/>
        <v>239.183</v>
      </c>
      <c r="S21" s="425">
        <f t="shared" si="6"/>
        <v>0.005332576315270763</v>
      </c>
      <c r="T21" s="233">
        <v>104.74</v>
      </c>
      <c r="U21" s="230">
        <v>132.951</v>
      </c>
      <c r="V21" s="229"/>
      <c r="W21" s="281"/>
      <c r="X21" s="229">
        <f t="shared" si="7"/>
        <v>237.69099999999997</v>
      </c>
      <c r="Y21" s="228">
        <f t="shared" si="8"/>
        <v>0.006277057187693336</v>
      </c>
    </row>
    <row r="22" spans="1:25" ht="19.5" customHeight="1">
      <c r="A22" s="235" t="s">
        <v>194</v>
      </c>
      <c r="B22" s="233">
        <v>75.19800000000001</v>
      </c>
      <c r="C22" s="230">
        <v>116.039</v>
      </c>
      <c r="D22" s="229">
        <v>0</v>
      </c>
      <c r="E22" s="281">
        <v>0</v>
      </c>
      <c r="F22" s="229">
        <f t="shared" si="1"/>
        <v>191.23700000000002</v>
      </c>
      <c r="G22" s="232">
        <f t="shared" si="2"/>
        <v>0.004263621983182061</v>
      </c>
      <c r="H22" s="233">
        <v>67.747</v>
      </c>
      <c r="I22" s="230">
        <v>161.5</v>
      </c>
      <c r="J22" s="229"/>
      <c r="K22" s="281"/>
      <c r="L22" s="229">
        <f t="shared" si="3"/>
        <v>229.247</v>
      </c>
      <c r="M22" s="405">
        <f t="shared" si="4"/>
        <v>-0.16580369644968085</v>
      </c>
      <c r="N22" s="410">
        <v>75.19800000000001</v>
      </c>
      <c r="O22" s="230">
        <v>116.039</v>
      </c>
      <c r="P22" s="229"/>
      <c r="Q22" s="281"/>
      <c r="R22" s="229">
        <f t="shared" si="5"/>
        <v>191.23700000000002</v>
      </c>
      <c r="S22" s="425">
        <f t="shared" si="6"/>
        <v>0.004263621983182061</v>
      </c>
      <c r="T22" s="233">
        <v>67.747</v>
      </c>
      <c r="U22" s="230">
        <v>161.5</v>
      </c>
      <c r="V22" s="229"/>
      <c r="W22" s="281"/>
      <c r="X22" s="229">
        <f t="shared" si="7"/>
        <v>229.247</v>
      </c>
      <c r="Y22" s="228">
        <f t="shared" si="8"/>
        <v>-0.16580369644968085</v>
      </c>
    </row>
    <row r="23" spans="1:25" ht="19.5" customHeight="1">
      <c r="A23" s="235" t="s">
        <v>205</v>
      </c>
      <c r="B23" s="233">
        <v>53.514</v>
      </c>
      <c r="C23" s="230">
        <v>0</v>
      </c>
      <c r="D23" s="229">
        <v>0</v>
      </c>
      <c r="E23" s="281">
        <v>0</v>
      </c>
      <c r="F23" s="229">
        <f>SUM(B23:E23)</f>
        <v>53.514</v>
      </c>
      <c r="G23" s="232">
        <f t="shared" si="2"/>
        <v>0.0011930926902639387</v>
      </c>
      <c r="H23" s="233">
        <v>91.016</v>
      </c>
      <c r="I23" s="230">
        <v>416.342</v>
      </c>
      <c r="J23" s="229"/>
      <c r="K23" s="281"/>
      <c r="L23" s="229">
        <f>SUM(H23:K23)</f>
        <v>507.358</v>
      </c>
      <c r="M23" s="405">
        <f>IF(ISERROR(F23/L23-1),"         /0",(F23/L23-1))</f>
        <v>-0.8945241821356912</v>
      </c>
      <c r="N23" s="410">
        <v>53.514</v>
      </c>
      <c r="O23" s="230"/>
      <c r="P23" s="229"/>
      <c r="Q23" s="281"/>
      <c r="R23" s="229">
        <f>SUM(N23:Q23)</f>
        <v>53.514</v>
      </c>
      <c r="S23" s="425">
        <f t="shared" si="6"/>
        <v>0.0011930926902639387</v>
      </c>
      <c r="T23" s="233">
        <v>91.016</v>
      </c>
      <c r="U23" s="230">
        <v>416.342</v>
      </c>
      <c r="V23" s="229"/>
      <c r="W23" s="281"/>
      <c r="X23" s="229">
        <f>SUM(T23:W23)</f>
        <v>507.358</v>
      </c>
      <c r="Y23" s="228">
        <f>IF(ISERROR(R23/X23-1),"         /0",IF(R23/X23&gt;5,"  *  ",(R23/X23-1)))</f>
        <v>-0.8945241821356912</v>
      </c>
    </row>
    <row r="24" spans="1:25" ht="19.5" customHeight="1" thickBot="1">
      <c r="A24" s="235" t="s">
        <v>168</v>
      </c>
      <c r="B24" s="233">
        <v>100.74300000000001</v>
      </c>
      <c r="C24" s="230">
        <v>17.57</v>
      </c>
      <c r="D24" s="229">
        <v>0.08</v>
      </c>
      <c r="E24" s="281">
        <v>0</v>
      </c>
      <c r="F24" s="229">
        <f t="shared" si="1"/>
        <v>118.39300000000001</v>
      </c>
      <c r="G24" s="232">
        <f t="shared" si="2"/>
        <v>0.0026395676435777274</v>
      </c>
      <c r="H24" s="233">
        <v>246.604</v>
      </c>
      <c r="I24" s="230">
        <v>23.317</v>
      </c>
      <c r="J24" s="229">
        <v>180.388</v>
      </c>
      <c r="K24" s="281">
        <v>47.321999999999996</v>
      </c>
      <c r="L24" s="229">
        <f t="shared" si="3"/>
        <v>497.631</v>
      </c>
      <c r="M24" s="405">
        <f t="shared" si="4"/>
        <v>-0.7620867671025318</v>
      </c>
      <c r="N24" s="410">
        <v>100.74300000000001</v>
      </c>
      <c r="O24" s="230">
        <v>17.57</v>
      </c>
      <c r="P24" s="229">
        <v>0.08</v>
      </c>
      <c r="Q24" s="281">
        <v>0</v>
      </c>
      <c r="R24" s="229">
        <f t="shared" si="5"/>
        <v>118.39300000000001</v>
      </c>
      <c r="S24" s="425">
        <f t="shared" si="6"/>
        <v>0.0026395676435777274</v>
      </c>
      <c r="T24" s="233">
        <v>246.604</v>
      </c>
      <c r="U24" s="230">
        <v>23.317</v>
      </c>
      <c r="V24" s="229">
        <v>180.388</v>
      </c>
      <c r="W24" s="281">
        <v>47.321999999999996</v>
      </c>
      <c r="X24" s="229">
        <f t="shared" si="7"/>
        <v>497.631</v>
      </c>
      <c r="Y24" s="228">
        <f t="shared" si="8"/>
        <v>-0.7620867671025318</v>
      </c>
    </row>
    <row r="25" spans="1:25" s="236" customFormat="1" ht="19.5" customHeight="1">
      <c r="A25" s="243" t="s">
        <v>60</v>
      </c>
      <c r="B25" s="240">
        <f>SUM(B26:B40)</f>
        <v>2912.944</v>
      </c>
      <c r="C25" s="239">
        <f>SUM(C26:C40)</f>
        <v>3038.84</v>
      </c>
      <c r="D25" s="238">
        <f>SUM(D26:D40)</f>
        <v>38.071</v>
      </c>
      <c r="E25" s="310">
        <f>SUM(E26:E40)</f>
        <v>405.191</v>
      </c>
      <c r="F25" s="238">
        <f>SUM(B25:E25)</f>
        <v>6395.045999999999</v>
      </c>
      <c r="G25" s="241">
        <f>F25/$F$9</f>
        <v>0.14257731876708224</v>
      </c>
      <c r="H25" s="240">
        <f>SUM(H26:H40)</f>
        <v>3045.091</v>
      </c>
      <c r="I25" s="239">
        <f>SUM(I26:I40)</f>
        <v>5089.6900000000005</v>
      </c>
      <c r="J25" s="238">
        <f>SUM(J26:J40)</f>
        <v>75.84400000000001</v>
      </c>
      <c r="K25" s="310">
        <f>SUM(K26:K40)</f>
        <v>481.214</v>
      </c>
      <c r="L25" s="238">
        <f>SUM(H25:K25)</f>
        <v>8691.839</v>
      </c>
      <c r="M25" s="404">
        <f>IF(ISERROR(F25/L25-1),"         /0",(F25/L25-1))</f>
        <v>-0.2642470713044731</v>
      </c>
      <c r="N25" s="409">
        <f>SUM(N26:N40)</f>
        <v>2912.944</v>
      </c>
      <c r="O25" s="239">
        <f>SUM(O26:O40)</f>
        <v>3038.84</v>
      </c>
      <c r="P25" s="238">
        <f>SUM(P26:P40)</f>
        <v>38.071</v>
      </c>
      <c r="Q25" s="310">
        <f>SUM(Q26:Q40)</f>
        <v>405.191</v>
      </c>
      <c r="R25" s="238">
        <f>SUM(N25:Q25)</f>
        <v>6395.045999999999</v>
      </c>
      <c r="S25" s="424">
        <f>R25/$R$9</f>
        <v>0.14257731876708224</v>
      </c>
      <c r="T25" s="240">
        <f>SUM(T26:T40)</f>
        <v>3045.091</v>
      </c>
      <c r="U25" s="239">
        <f>SUM(U26:U40)</f>
        <v>5089.6900000000005</v>
      </c>
      <c r="V25" s="238">
        <f>SUM(V26:V40)</f>
        <v>75.84400000000001</v>
      </c>
      <c r="W25" s="310">
        <f>SUM(W26:W40)</f>
        <v>481.214</v>
      </c>
      <c r="X25" s="238">
        <f>SUM(T25:W25)</f>
        <v>8691.839</v>
      </c>
      <c r="Y25" s="237">
        <f>IF(ISERROR(R25/X25-1),"         /0",IF(R25/X25&gt;5,"  *  ",(R25/X25-1)))</f>
        <v>-0.2642470713044731</v>
      </c>
    </row>
    <row r="26" spans="1:25" ht="19.5" customHeight="1">
      <c r="A26" s="250" t="s">
        <v>171</v>
      </c>
      <c r="B26" s="247">
        <v>1174.597</v>
      </c>
      <c r="C26" s="245">
        <v>1047.8609999999999</v>
      </c>
      <c r="D26" s="246">
        <v>0</v>
      </c>
      <c r="E26" s="293">
        <v>0</v>
      </c>
      <c r="F26" s="246">
        <f>SUM(B26:E26)</f>
        <v>2222.4579999999996</v>
      </c>
      <c r="G26" s="248">
        <f>F26/$F$9</f>
        <v>0.049549620551979145</v>
      </c>
      <c r="H26" s="247">
        <v>698.1039999999999</v>
      </c>
      <c r="I26" s="245">
        <v>1080.334</v>
      </c>
      <c r="J26" s="246"/>
      <c r="K26" s="245"/>
      <c r="L26" s="246">
        <f>SUM(H26:K26)</f>
        <v>1778.438</v>
      </c>
      <c r="M26" s="406">
        <f>IF(ISERROR(F26/L26-1),"         /0",(F26/L26-1))</f>
        <v>0.24966852934991235</v>
      </c>
      <c r="N26" s="411">
        <v>1174.597</v>
      </c>
      <c r="O26" s="245">
        <v>1047.8609999999999</v>
      </c>
      <c r="P26" s="246"/>
      <c r="Q26" s="245"/>
      <c r="R26" s="246">
        <f>SUM(N26:Q26)</f>
        <v>2222.4579999999996</v>
      </c>
      <c r="S26" s="426">
        <f>R26/$R$9</f>
        <v>0.049549620551979145</v>
      </c>
      <c r="T26" s="247">
        <v>698.1039999999999</v>
      </c>
      <c r="U26" s="245">
        <v>1080.334</v>
      </c>
      <c r="V26" s="246"/>
      <c r="W26" s="293"/>
      <c r="X26" s="246">
        <f>SUM(T26:W26)</f>
        <v>1778.438</v>
      </c>
      <c r="Y26" s="244">
        <f>IF(ISERROR(R26/X26-1),"         /0",IF(R26/X26&gt;5,"  *  ",(R26/X26-1)))</f>
        <v>0.24966852934991235</v>
      </c>
    </row>
    <row r="27" spans="1:25" ht="19.5" customHeight="1">
      <c r="A27" s="250" t="s">
        <v>158</v>
      </c>
      <c r="B27" s="247">
        <v>956.174</v>
      </c>
      <c r="C27" s="245">
        <v>1000.1569999999999</v>
      </c>
      <c r="D27" s="246">
        <v>0</v>
      </c>
      <c r="E27" s="293">
        <v>0</v>
      </c>
      <c r="F27" s="246">
        <f>SUM(B27:E27)</f>
        <v>1956.331</v>
      </c>
      <c r="G27" s="248">
        <f>F27/$F$9</f>
        <v>0.04361632873335466</v>
      </c>
      <c r="H27" s="247">
        <v>1108.4869999999999</v>
      </c>
      <c r="I27" s="245">
        <v>759.771</v>
      </c>
      <c r="J27" s="246">
        <v>0</v>
      </c>
      <c r="K27" s="245">
        <v>0</v>
      </c>
      <c r="L27" s="246">
        <f>SUM(H27:K27)</f>
        <v>1868.2579999999998</v>
      </c>
      <c r="M27" s="406">
        <f>IF(ISERROR(F27/L27-1),"         /0",(F27/L27-1))</f>
        <v>0.04714177592174096</v>
      </c>
      <c r="N27" s="411">
        <v>956.174</v>
      </c>
      <c r="O27" s="245">
        <v>1000.1569999999999</v>
      </c>
      <c r="P27" s="246">
        <v>0</v>
      </c>
      <c r="Q27" s="245">
        <v>0</v>
      </c>
      <c r="R27" s="246">
        <f>SUM(N27:Q27)</f>
        <v>1956.331</v>
      </c>
      <c r="S27" s="426">
        <f>R27/$R$9</f>
        <v>0.04361632873335466</v>
      </c>
      <c r="T27" s="247">
        <v>1108.4869999999999</v>
      </c>
      <c r="U27" s="245">
        <v>759.771</v>
      </c>
      <c r="V27" s="246">
        <v>0</v>
      </c>
      <c r="W27" s="245">
        <v>0</v>
      </c>
      <c r="X27" s="246">
        <f>SUM(T27:W27)</f>
        <v>1868.2579999999998</v>
      </c>
      <c r="Y27" s="244">
        <f>IF(ISERROR(R27/X27-1),"         /0",IF(R27/X27&gt;5,"  *  ",(R27/X27-1)))</f>
        <v>0.04714177592174096</v>
      </c>
    </row>
    <row r="28" spans="1:25" ht="19.5" customHeight="1">
      <c r="A28" s="250" t="s">
        <v>206</v>
      </c>
      <c r="B28" s="247">
        <v>267.179</v>
      </c>
      <c r="C28" s="245">
        <v>195.394</v>
      </c>
      <c r="D28" s="246">
        <v>0</v>
      </c>
      <c r="E28" s="293">
        <v>0</v>
      </c>
      <c r="F28" s="246">
        <f>SUM(B28:E28)</f>
        <v>462.573</v>
      </c>
      <c r="G28" s="248">
        <f>F28/$F$9</f>
        <v>0.010313048267994559</v>
      </c>
      <c r="H28" s="247">
        <v>163.814</v>
      </c>
      <c r="I28" s="245">
        <v>133.223</v>
      </c>
      <c r="J28" s="246"/>
      <c r="K28" s="245"/>
      <c r="L28" s="246">
        <f>SUM(H28:K28)</f>
        <v>297.03700000000003</v>
      </c>
      <c r="M28" s="406">
        <f>IF(ISERROR(F28/L28-1),"         /0",(F28/L28-1))</f>
        <v>0.5572908425549676</v>
      </c>
      <c r="N28" s="411">
        <v>267.179</v>
      </c>
      <c r="O28" s="245">
        <v>195.394</v>
      </c>
      <c r="P28" s="246"/>
      <c r="Q28" s="245"/>
      <c r="R28" s="246">
        <f>SUM(N28:Q28)</f>
        <v>462.573</v>
      </c>
      <c r="S28" s="426">
        <f>R28/$R$9</f>
        <v>0.010313048267994559</v>
      </c>
      <c r="T28" s="247">
        <v>163.814</v>
      </c>
      <c r="U28" s="245">
        <v>133.223</v>
      </c>
      <c r="V28" s="246"/>
      <c r="W28" s="245"/>
      <c r="X28" s="246">
        <f>SUM(T28:W28)</f>
        <v>297.03700000000003</v>
      </c>
      <c r="Y28" s="244">
        <f>IF(ISERROR(R28/X28-1),"         /0",IF(R28/X28&gt;5,"  *  ",(R28/X28-1)))</f>
        <v>0.5572908425549676</v>
      </c>
    </row>
    <row r="29" spans="1:25" ht="19.5" customHeight="1">
      <c r="A29" s="250" t="s">
        <v>177</v>
      </c>
      <c r="B29" s="247">
        <v>111.811</v>
      </c>
      <c r="C29" s="245">
        <v>284.22999999999996</v>
      </c>
      <c r="D29" s="246">
        <v>0</v>
      </c>
      <c r="E29" s="293">
        <v>0</v>
      </c>
      <c r="F29" s="246">
        <f aca="true" t="shared" si="9" ref="F29:F38">SUM(B29:E29)</f>
        <v>396.04099999999994</v>
      </c>
      <c r="G29" s="248">
        <f aca="true" t="shared" si="10" ref="G29:G38">F29/$F$9</f>
        <v>0.008829719739597496</v>
      </c>
      <c r="H29" s="247">
        <v>65.906</v>
      </c>
      <c r="I29" s="245">
        <v>265.68199999999996</v>
      </c>
      <c r="J29" s="246"/>
      <c r="K29" s="245"/>
      <c r="L29" s="246">
        <f aca="true" t="shared" si="11" ref="L29:L38">SUM(H29:K29)</f>
        <v>331.58799999999997</v>
      </c>
      <c r="M29" s="406">
        <f aca="true" t="shared" si="12" ref="M29:M38">IF(ISERROR(F29/L29-1),"         /0",(F29/L29-1))</f>
        <v>0.19437675669807097</v>
      </c>
      <c r="N29" s="411">
        <v>111.811</v>
      </c>
      <c r="O29" s="245">
        <v>284.22999999999996</v>
      </c>
      <c r="P29" s="246"/>
      <c r="Q29" s="245"/>
      <c r="R29" s="246">
        <f aca="true" t="shared" si="13" ref="R29:R38">SUM(N29:Q29)</f>
        <v>396.04099999999994</v>
      </c>
      <c r="S29" s="426">
        <f aca="true" t="shared" si="14" ref="S29:S38">R29/$R$9</f>
        <v>0.008829719739597496</v>
      </c>
      <c r="T29" s="247">
        <v>65.906</v>
      </c>
      <c r="U29" s="245">
        <v>265.68199999999996</v>
      </c>
      <c r="V29" s="246"/>
      <c r="W29" s="245"/>
      <c r="X29" s="246">
        <f aca="true" t="shared" si="15" ref="X29:X38">SUM(T29:W29)</f>
        <v>331.58799999999997</v>
      </c>
      <c r="Y29" s="244">
        <f aca="true" t="shared" si="16" ref="Y29:Y38">IF(ISERROR(R29/X29-1),"         /0",IF(R29/X29&gt;5,"  *  ",(R29/X29-1)))</f>
        <v>0.19437675669807097</v>
      </c>
    </row>
    <row r="30" spans="1:25" ht="19.5" customHeight="1">
      <c r="A30" s="250" t="s">
        <v>170</v>
      </c>
      <c r="B30" s="247">
        <v>140.39100000000002</v>
      </c>
      <c r="C30" s="245">
        <v>90.806</v>
      </c>
      <c r="D30" s="246">
        <v>0</v>
      </c>
      <c r="E30" s="293">
        <v>0</v>
      </c>
      <c r="F30" s="246">
        <f t="shared" si="9"/>
        <v>231.197</v>
      </c>
      <c r="G30" s="248">
        <f t="shared" si="10"/>
        <v>0.00515452873474141</v>
      </c>
      <c r="H30" s="247">
        <v>169.433</v>
      </c>
      <c r="I30" s="245">
        <v>155.119</v>
      </c>
      <c r="J30" s="246"/>
      <c r="K30" s="245"/>
      <c r="L30" s="246">
        <f t="shared" si="11"/>
        <v>324.552</v>
      </c>
      <c r="M30" s="406">
        <f t="shared" si="12"/>
        <v>-0.28764265818728585</v>
      </c>
      <c r="N30" s="411">
        <v>140.39100000000002</v>
      </c>
      <c r="O30" s="245">
        <v>90.806</v>
      </c>
      <c r="P30" s="246"/>
      <c r="Q30" s="245"/>
      <c r="R30" s="246">
        <f t="shared" si="13"/>
        <v>231.197</v>
      </c>
      <c r="S30" s="426">
        <f t="shared" si="14"/>
        <v>0.00515452873474141</v>
      </c>
      <c r="T30" s="247">
        <v>169.433</v>
      </c>
      <c r="U30" s="245">
        <v>155.119</v>
      </c>
      <c r="V30" s="246"/>
      <c r="W30" s="245"/>
      <c r="X30" s="246">
        <f t="shared" si="15"/>
        <v>324.552</v>
      </c>
      <c r="Y30" s="244">
        <f t="shared" si="16"/>
        <v>-0.28764265818728585</v>
      </c>
    </row>
    <row r="31" spans="1:25" ht="19.5" customHeight="1">
      <c r="A31" s="250" t="s">
        <v>203</v>
      </c>
      <c r="B31" s="247">
        <v>0</v>
      </c>
      <c r="C31" s="245">
        <v>0</v>
      </c>
      <c r="D31" s="246">
        <v>0</v>
      </c>
      <c r="E31" s="293">
        <v>169.671</v>
      </c>
      <c r="F31" s="246">
        <f t="shared" si="9"/>
        <v>169.671</v>
      </c>
      <c r="G31" s="248">
        <f t="shared" si="10"/>
        <v>0.0037828087948905465</v>
      </c>
      <c r="H31" s="247"/>
      <c r="I31" s="245"/>
      <c r="J31" s="246"/>
      <c r="K31" s="245">
        <v>203.60500000000002</v>
      </c>
      <c r="L31" s="246">
        <f t="shared" si="11"/>
        <v>203.60500000000002</v>
      </c>
      <c r="M31" s="406">
        <f t="shared" si="12"/>
        <v>-0.16666584808821017</v>
      </c>
      <c r="N31" s="411"/>
      <c r="O31" s="245"/>
      <c r="P31" s="246"/>
      <c r="Q31" s="245">
        <v>169.671</v>
      </c>
      <c r="R31" s="246">
        <f t="shared" si="13"/>
        <v>169.671</v>
      </c>
      <c r="S31" s="426">
        <f t="shared" si="14"/>
        <v>0.0037828087948905465</v>
      </c>
      <c r="T31" s="247"/>
      <c r="U31" s="245"/>
      <c r="V31" s="246"/>
      <c r="W31" s="245">
        <v>203.60500000000002</v>
      </c>
      <c r="X31" s="246">
        <f t="shared" si="15"/>
        <v>203.60500000000002</v>
      </c>
      <c r="Y31" s="244">
        <f t="shared" si="16"/>
        <v>-0.16666584808821017</v>
      </c>
    </row>
    <row r="32" spans="1:25" ht="19.5" customHeight="1">
      <c r="A32" s="250" t="s">
        <v>201</v>
      </c>
      <c r="B32" s="247">
        <v>0</v>
      </c>
      <c r="C32" s="245">
        <v>156.023</v>
      </c>
      <c r="D32" s="246">
        <v>0</v>
      </c>
      <c r="E32" s="293">
        <v>0</v>
      </c>
      <c r="F32" s="246">
        <f>SUM(B32:E32)</f>
        <v>156.023</v>
      </c>
      <c r="G32" s="248">
        <f>F32/$F$9</f>
        <v>0.0034785271295932</v>
      </c>
      <c r="H32" s="247"/>
      <c r="I32" s="245">
        <v>237.23600000000002</v>
      </c>
      <c r="J32" s="246"/>
      <c r="K32" s="245"/>
      <c r="L32" s="246">
        <f>SUM(H32:K32)</f>
        <v>237.23600000000002</v>
      </c>
      <c r="M32" s="406">
        <f>IF(ISERROR(F32/L32-1),"         /0",(F32/L32-1))</f>
        <v>-0.3423300005058255</v>
      </c>
      <c r="N32" s="411"/>
      <c r="O32" s="245">
        <v>156.023</v>
      </c>
      <c r="P32" s="246"/>
      <c r="Q32" s="245"/>
      <c r="R32" s="246">
        <f>SUM(N32:Q32)</f>
        <v>156.023</v>
      </c>
      <c r="S32" s="426">
        <f>R32/$R$9</f>
        <v>0.0034785271295932</v>
      </c>
      <c r="T32" s="247"/>
      <c r="U32" s="245">
        <v>237.23600000000002</v>
      </c>
      <c r="V32" s="246"/>
      <c r="W32" s="245"/>
      <c r="X32" s="246">
        <f>SUM(T32:W32)</f>
        <v>237.23600000000002</v>
      </c>
      <c r="Y32" s="244">
        <f>IF(ISERROR(R32/X32-1),"         /0",IF(R32/X32&gt;5,"  *  ",(R32/X32-1)))</f>
        <v>-0.3423300005058255</v>
      </c>
    </row>
    <row r="33" spans="1:25" ht="19.5" customHeight="1">
      <c r="A33" s="250" t="s">
        <v>179</v>
      </c>
      <c r="B33" s="247">
        <v>82.047</v>
      </c>
      <c r="C33" s="245">
        <v>48.549</v>
      </c>
      <c r="D33" s="246">
        <v>0</v>
      </c>
      <c r="E33" s="293">
        <v>0</v>
      </c>
      <c r="F33" s="246">
        <f>SUM(B33:E33)</f>
        <v>130.596</v>
      </c>
      <c r="G33" s="248">
        <f>F33/$F$9</f>
        <v>0.00291163308625237</v>
      </c>
      <c r="H33" s="247">
        <v>443.62100000000004</v>
      </c>
      <c r="I33" s="245">
        <v>263.757</v>
      </c>
      <c r="J33" s="246"/>
      <c r="K33" s="245"/>
      <c r="L33" s="246">
        <f>SUM(H33:K33)</f>
        <v>707.378</v>
      </c>
      <c r="M33" s="406">
        <f>IF(ISERROR(F33/L33-1),"         /0",(F33/L33-1))</f>
        <v>-0.8153801786315096</v>
      </c>
      <c r="N33" s="411">
        <v>82.047</v>
      </c>
      <c r="O33" s="245">
        <v>48.549</v>
      </c>
      <c r="P33" s="246"/>
      <c r="Q33" s="245"/>
      <c r="R33" s="246">
        <f>SUM(N33:Q33)</f>
        <v>130.596</v>
      </c>
      <c r="S33" s="426">
        <f>R33/$R$9</f>
        <v>0.00291163308625237</v>
      </c>
      <c r="T33" s="247">
        <v>443.62100000000004</v>
      </c>
      <c r="U33" s="245">
        <v>263.757</v>
      </c>
      <c r="V33" s="246"/>
      <c r="W33" s="245"/>
      <c r="X33" s="246">
        <f>SUM(T33:W33)</f>
        <v>707.378</v>
      </c>
      <c r="Y33" s="244">
        <f>IF(ISERROR(R33/X33-1),"         /0",IF(R33/X33&gt;5,"  *  ",(R33/X33-1)))</f>
        <v>-0.8153801786315096</v>
      </c>
    </row>
    <row r="34" spans="1:25" ht="19.5" customHeight="1">
      <c r="A34" s="250" t="s">
        <v>191</v>
      </c>
      <c r="B34" s="247">
        <v>53.14</v>
      </c>
      <c r="C34" s="245">
        <v>62.144999999999996</v>
      </c>
      <c r="D34" s="246">
        <v>0</v>
      </c>
      <c r="E34" s="293">
        <v>0</v>
      </c>
      <c r="F34" s="246">
        <f>SUM(B34:E34)</f>
        <v>115.285</v>
      </c>
      <c r="G34" s="248">
        <f>F34/$F$9</f>
        <v>0.0025702748962342222</v>
      </c>
      <c r="H34" s="247">
        <v>92.064</v>
      </c>
      <c r="I34" s="245">
        <v>25.917</v>
      </c>
      <c r="J34" s="246"/>
      <c r="K34" s="245"/>
      <c r="L34" s="246">
        <f>SUM(H34:K34)</f>
        <v>117.981</v>
      </c>
      <c r="M34" s="406">
        <f>IF(ISERROR(F34/L34-1),"         /0",(F34/L34-1))</f>
        <v>-0.022851137047490644</v>
      </c>
      <c r="N34" s="411">
        <v>53.14</v>
      </c>
      <c r="O34" s="245">
        <v>62.144999999999996</v>
      </c>
      <c r="P34" s="246"/>
      <c r="Q34" s="245"/>
      <c r="R34" s="246">
        <f>SUM(N34:Q34)</f>
        <v>115.285</v>
      </c>
      <c r="S34" s="426">
        <f>R34/$R$9</f>
        <v>0.0025702748962342222</v>
      </c>
      <c r="T34" s="247">
        <v>92.064</v>
      </c>
      <c r="U34" s="245">
        <v>25.917</v>
      </c>
      <c r="V34" s="246"/>
      <c r="W34" s="245"/>
      <c r="X34" s="246">
        <f>SUM(T34:W34)</f>
        <v>117.981</v>
      </c>
      <c r="Y34" s="244">
        <f>IF(ISERROR(R34/X34-1),"         /0",IF(R34/X34&gt;5,"  *  ",(R34/X34-1)))</f>
        <v>-0.022851137047490644</v>
      </c>
    </row>
    <row r="35" spans="1:25" ht="19.5" customHeight="1">
      <c r="A35" s="250" t="s">
        <v>204</v>
      </c>
      <c r="B35" s="247">
        <v>0</v>
      </c>
      <c r="C35" s="245">
        <v>0</v>
      </c>
      <c r="D35" s="246">
        <v>0</v>
      </c>
      <c r="E35" s="293">
        <v>106.995</v>
      </c>
      <c r="F35" s="246">
        <f t="shared" si="9"/>
        <v>106.995</v>
      </c>
      <c r="G35" s="248">
        <f t="shared" si="10"/>
        <v>0.002385449646724037</v>
      </c>
      <c r="H35" s="247"/>
      <c r="I35" s="245"/>
      <c r="J35" s="246"/>
      <c r="K35" s="245">
        <v>103.32699999999998</v>
      </c>
      <c r="L35" s="246">
        <f t="shared" si="11"/>
        <v>103.32699999999998</v>
      </c>
      <c r="M35" s="406">
        <f t="shared" si="12"/>
        <v>0.03549894993564151</v>
      </c>
      <c r="N35" s="411"/>
      <c r="O35" s="245"/>
      <c r="P35" s="246"/>
      <c r="Q35" s="245">
        <v>106.995</v>
      </c>
      <c r="R35" s="246">
        <f t="shared" si="13"/>
        <v>106.995</v>
      </c>
      <c r="S35" s="426">
        <f t="shared" si="14"/>
        <v>0.002385449646724037</v>
      </c>
      <c r="T35" s="247"/>
      <c r="U35" s="245"/>
      <c r="V35" s="246"/>
      <c r="W35" s="245">
        <v>103.32699999999998</v>
      </c>
      <c r="X35" s="246">
        <f t="shared" si="15"/>
        <v>103.32699999999998</v>
      </c>
      <c r="Y35" s="244">
        <f t="shared" si="16"/>
        <v>0.03549894993564151</v>
      </c>
    </row>
    <row r="36" spans="1:25" ht="19.5" customHeight="1">
      <c r="A36" s="250" t="s">
        <v>202</v>
      </c>
      <c r="B36" s="247">
        <v>0</v>
      </c>
      <c r="C36" s="245">
        <v>0</v>
      </c>
      <c r="D36" s="246">
        <v>0</v>
      </c>
      <c r="E36" s="293">
        <v>105.83899999999998</v>
      </c>
      <c r="F36" s="246">
        <f t="shared" si="9"/>
        <v>105.83899999999998</v>
      </c>
      <c r="G36" s="248">
        <f t="shared" si="10"/>
        <v>0.002359676668625873</v>
      </c>
      <c r="H36" s="247"/>
      <c r="I36" s="245"/>
      <c r="J36" s="246"/>
      <c r="K36" s="245">
        <v>130.219</v>
      </c>
      <c r="L36" s="246">
        <f t="shared" si="11"/>
        <v>130.219</v>
      </c>
      <c r="M36" s="406">
        <f t="shared" si="12"/>
        <v>-0.18722306268670474</v>
      </c>
      <c r="N36" s="411"/>
      <c r="O36" s="245"/>
      <c r="P36" s="246"/>
      <c r="Q36" s="245">
        <v>105.83899999999998</v>
      </c>
      <c r="R36" s="246">
        <f t="shared" si="13"/>
        <v>105.83899999999998</v>
      </c>
      <c r="S36" s="426">
        <f t="shared" si="14"/>
        <v>0.002359676668625873</v>
      </c>
      <c r="T36" s="247"/>
      <c r="U36" s="245"/>
      <c r="V36" s="246"/>
      <c r="W36" s="245">
        <v>130.219</v>
      </c>
      <c r="X36" s="246">
        <f t="shared" si="15"/>
        <v>130.219</v>
      </c>
      <c r="Y36" s="244">
        <f t="shared" si="16"/>
        <v>-0.18722306268670474</v>
      </c>
    </row>
    <row r="37" spans="1:25" ht="19.5" customHeight="1">
      <c r="A37" s="250" t="s">
        <v>200</v>
      </c>
      <c r="B37" s="247">
        <v>0</v>
      </c>
      <c r="C37" s="245">
        <v>90.48599999999999</v>
      </c>
      <c r="D37" s="246">
        <v>0</v>
      </c>
      <c r="E37" s="293">
        <v>0</v>
      </c>
      <c r="F37" s="246">
        <f t="shared" si="9"/>
        <v>90.48599999999999</v>
      </c>
      <c r="G37" s="248">
        <f t="shared" si="10"/>
        <v>0.0020173820901301107</v>
      </c>
      <c r="H37" s="247">
        <v>0</v>
      </c>
      <c r="I37" s="245">
        <v>1454.2379999999998</v>
      </c>
      <c r="J37" s="246"/>
      <c r="K37" s="245"/>
      <c r="L37" s="246">
        <f t="shared" si="11"/>
        <v>1454.2379999999998</v>
      </c>
      <c r="M37" s="406">
        <f t="shared" si="12"/>
        <v>-0.9377777227661497</v>
      </c>
      <c r="N37" s="411"/>
      <c r="O37" s="245">
        <v>90.48599999999999</v>
      </c>
      <c r="P37" s="246"/>
      <c r="Q37" s="245"/>
      <c r="R37" s="246">
        <f t="shared" si="13"/>
        <v>90.48599999999999</v>
      </c>
      <c r="S37" s="426">
        <f t="shared" si="14"/>
        <v>0.0020173820901301107</v>
      </c>
      <c r="T37" s="247">
        <v>0</v>
      </c>
      <c r="U37" s="245">
        <v>1454.2379999999998</v>
      </c>
      <c r="V37" s="246"/>
      <c r="W37" s="245"/>
      <c r="X37" s="246">
        <f t="shared" si="15"/>
        <v>1454.2379999999998</v>
      </c>
      <c r="Y37" s="244">
        <f t="shared" si="16"/>
        <v>-0.9377777227661497</v>
      </c>
    </row>
    <row r="38" spans="1:25" ht="19.5" customHeight="1">
      <c r="A38" s="250" t="s">
        <v>183</v>
      </c>
      <c r="B38" s="247">
        <v>62.461999999999996</v>
      </c>
      <c r="C38" s="245">
        <v>15.609</v>
      </c>
      <c r="D38" s="246">
        <v>0</v>
      </c>
      <c r="E38" s="293">
        <v>0</v>
      </c>
      <c r="F38" s="246">
        <f t="shared" si="9"/>
        <v>78.071</v>
      </c>
      <c r="G38" s="248">
        <f t="shared" si="10"/>
        <v>0.0017405901151398876</v>
      </c>
      <c r="H38" s="247">
        <v>59.246</v>
      </c>
      <c r="I38" s="245">
        <v>20.078000000000003</v>
      </c>
      <c r="J38" s="246"/>
      <c r="K38" s="245"/>
      <c r="L38" s="246">
        <f t="shared" si="11"/>
        <v>79.32400000000001</v>
      </c>
      <c r="M38" s="406">
        <f t="shared" si="12"/>
        <v>-0.015795975997176304</v>
      </c>
      <c r="N38" s="411">
        <v>62.461999999999996</v>
      </c>
      <c r="O38" s="245">
        <v>15.609</v>
      </c>
      <c r="P38" s="246"/>
      <c r="Q38" s="245"/>
      <c r="R38" s="246">
        <f t="shared" si="13"/>
        <v>78.071</v>
      </c>
      <c r="S38" s="426">
        <f t="shared" si="14"/>
        <v>0.0017405901151398876</v>
      </c>
      <c r="T38" s="247">
        <v>59.246</v>
      </c>
      <c r="U38" s="245">
        <v>20.078000000000003</v>
      </c>
      <c r="V38" s="246"/>
      <c r="W38" s="245"/>
      <c r="X38" s="246">
        <f t="shared" si="15"/>
        <v>79.32400000000001</v>
      </c>
      <c r="Y38" s="244">
        <f t="shared" si="16"/>
        <v>-0.015795975997176304</v>
      </c>
    </row>
    <row r="39" spans="1:25" ht="19.5" customHeight="1">
      <c r="A39" s="250" t="s">
        <v>207</v>
      </c>
      <c r="B39" s="247">
        <v>43.088</v>
      </c>
      <c r="C39" s="245">
        <v>15.301</v>
      </c>
      <c r="D39" s="246">
        <v>0</v>
      </c>
      <c r="E39" s="293">
        <v>0</v>
      </c>
      <c r="F39" s="246">
        <f>SUM(B39:E39)</f>
        <v>58.389</v>
      </c>
      <c r="G39" s="248">
        <f>F39/$F$9</f>
        <v>0.001301780638558529</v>
      </c>
      <c r="H39" s="247"/>
      <c r="I39" s="245"/>
      <c r="J39" s="246"/>
      <c r="K39" s="245"/>
      <c r="L39" s="246">
        <f>SUM(H39:K39)</f>
        <v>0</v>
      </c>
      <c r="M39" s="406" t="str">
        <f>IF(ISERROR(F39/L39-1),"         /0",(F39/L39-1))</f>
        <v>         /0</v>
      </c>
      <c r="N39" s="411">
        <v>43.088</v>
      </c>
      <c r="O39" s="245">
        <v>15.301</v>
      </c>
      <c r="P39" s="246"/>
      <c r="Q39" s="245"/>
      <c r="R39" s="246">
        <f>SUM(N39:Q39)</f>
        <v>58.389</v>
      </c>
      <c r="S39" s="426">
        <f>R39/$R$9</f>
        <v>0.001301780638558529</v>
      </c>
      <c r="T39" s="247"/>
      <c r="U39" s="245"/>
      <c r="V39" s="246"/>
      <c r="W39" s="245"/>
      <c r="X39" s="246">
        <f>SUM(T39:W39)</f>
        <v>0</v>
      </c>
      <c r="Y39" s="244" t="str">
        <f>IF(ISERROR(R39/X39-1),"         /0",IF(R39/X39&gt;5,"  *  ",(R39/X39-1)))</f>
        <v>         /0</v>
      </c>
    </row>
    <row r="40" spans="1:25" ht="19.5" customHeight="1" thickBot="1">
      <c r="A40" s="250" t="s">
        <v>168</v>
      </c>
      <c r="B40" s="247">
        <v>22.055</v>
      </c>
      <c r="C40" s="245">
        <v>32.278999999999996</v>
      </c>
      <c r="D40" s="246">
        <v>38.071</v>
      </c>
      <c r="E40" s="293">
        <v>22.685999999999996</v>
      </c>
      <c r="F40" s="246">
        <f>SUM(B40:E40)</f>
        <v>115.091</v>
      </c>
      <c r="G40" s="248">
        <f>F40/$F$9</f>
        <v>0.002565949673266191</v>
      </c>
      <c r="H40" s="247">
        <v>244.41600000000003</v>
      </c>
      <c r="I40" s="245">
        <v>694.335</v>
      </c>
      <c r="J40" s="246">
        <v>75.84400000000001</v>
      </c>
      <c r="K40" s="245">
        <v>44.063</v>
      </c>
      <c r="L40" s="246">
        <f>SUM(H40:K40)</f>
        <v>1058.6580000000001</v>
      </c>
      <c r="M40" s="406">
        <f>IF(ISERROR(F40/L40-1),"         /0",(F40/L40-1))</f>
        <v>-0.8912859488144425</v>
      </c>
      <c r="N40" s="411">
        <v>22.055</v>
      </c>
      <c r="O40" s="245">
        <v>32.278999999999996</v>
      </c>
      <c r="P40" s="246">
        <v>38.071</v>
      </c>
      <c r="Q40" s="245">
        <v>22.685999999999996</v>
      </c>
      <c r="R40" s="246">
        <f>SUM(N40:Q40)</f>
        <v>115.091</v>
      </c>
      <c r="S40" s="426">
        <f>R40/$R$9</f>
        <v>0.002565949673266191</v>
      </c>
      <c r="T40" s="247">
        <v>244.41600000000003</v>
      </c>
      <c r="U40" s="245">
        <v>694.335</v>
      </c>
      <c r="V40" s="246">
        <v>75.84400000000001</v>
      </c>
      <c r="W40" s="245">
        <v>44.063</v>
      </c>
      <c r="X40" s="246">
        <f>SUM(T40:W40)</f>
        <v>1058.6580000000001</v>
      </c>
      <c r="Y40" s="244">
        <f>IF(ISERROR(R40/X40-1),"         /0",IF(R40/X40&gt;5,"  *  ",(R40/X40-1)))</f>
        <v>-0.8912859488144425</v>
      </c>
    </row>
    <row r="41" spans="1:25" s="236" customFormat="1" ht="19.5" customHeight="1">
      <c r="A41" s="243" t="s">
        <v>59</v>
      </c>
      <c r="B41" s="240">
        <f>SUM(B42:B48)</f>
        <v>1868.8799999999999</v>
      </c>
      <c r="C41" s="239">
        <f>SUM(C42:C48)</f>
        <v>1288.3379999999997</v>
      </c>
      <c r="D41" s="238">
        <f>SUM(D42:D48)</f>
        <v>18.321</v>
      </c>
      <c r="E41" s="239">
        <f>SUM(E42:E48)</f>
        <v>0</v>
      </c>
      <c r="F41" s="238">
        <f aca="true" t="shared" si="17" ref="F41:F63">SUM(B41:E41)</f>
        <v>3175.5389999999998</v>
      </c>
      <c r="G41" s="241">
        <f aca="true" t="shared" si="18" ref="G41:G63">F41/$F$9</f>
        <v>0.07079852690040096</v>
      </c>
      <c r="H41" s="240">
        <f>SUM(H42:H48)</f>
        <v>1697.935</v>
      </c>
      <c r="I41" s="239">
        <f>SUM(I42:I48)</f>
        <v>1109.3719999999998</v>
      </c>
      <c r="J41" s="238">
        <f>SUM(J42:J48)</f>
        <v>466.835</v>
      </c>
      <c r="K41" s="239">
        <f>SUM(K42:K48)</f>
        <v>27.065</v>
      </c>
      <c r="L41" s="238">
        <f aca="true" t="shared" si="19" ref="L41:L67">SUM(H41:K41)</f>
        <v>3301.207</v>
      </c>
      <c r="M41" s="404">
        <f>IF(ISERROR(F41/L41-1),"         /0",(F41/L41-1))</f>
        <v>-0.03806728872197351</v>
      </c>
      <c r="N41" s="409">
        <f>SUM(N42:N48)</f>
        <v>1868.8799999999999</v>
      </c>
      <c r="O41" s="239">
        <f>SUM(O42:O48)</f>
        <v>1288.3379999999997</v>
      </c>
      <c r="P41" s="238">
        <f>SUM(P42:P48)</f>
        <v>18.321</v>
      </c>
      <c r="Q41" s="239">
        <f>SUM(Q42:Q48)</f>
        <v>0</v>
      </c>
      <c r="R41" s="238">
        <f aca="true" t="shared" si="20" ref="R41:R63">SUM(N41:Q41)</f>
        <v>3175.5389999999998</v>
      </c>
      <c r="S41" s="424">
        <f aca="true" t="shared" si="21" ref="S41:S63">R41/$R$9</f>
        <v>0.07079852690040096</v>
      </c>
      <c r="T41" s="240">
        <f>SUM(T42:T48)</f>
        <v>1697.935</v>
      </c>
      <c r="U41" s="239">
        <f>SUM(U42:U48)</f>
        <v>1109.3719999999998</v>
      </c>
      <c r="V41" s="238">
        <f>SUM(V42:V48)</f>
        <v>466.835</v>
      </c>
      <c r="W41" s="239">
        <f>SUM(W42:W48)</f>
        <v>27.065</v>
      </c>
      <c r="X41" s="238">
        <f aca="true" t="shared" si="22" ref="X41:X63">SUM(T41:W41)</f>
        <v>3301.207</v>
      </c>
      <c r="Y41" s="237">
        <f aca="true" t="shared" si="23" ref="Y41:Y63">IF(ISERROR(R41/X41-1),"         /0",IF(R41/X41&gt;5,"  *  ",(R41/X41-1)))</f>
        <v>-0.03806728872197351</v>
      </c>
    </row>
    <row r="42" spans="1:25" ht="19.5" customHeight="1">
      <c r="A42" s="250" t="s">
        <v>205</v>
      </c>
      <c r="B42" s="247">
        <v>1191.679</v>
      </c>
      <c r="C42" s="245">
        <v>0</v>
      </c>
      <c r="D42" s="246">
        <v>0</v>
      </c>
      <c r="E42" s="245">
        <v>0</v>
      </c>
      <c r="F42" s="246">
        <f t="shared" si="17"/>
        <v>1191.679</v>
      </c>
      <c r="G42" s="248">
        <f t="shared" si="18"/>
        <v>0.026568440109897225</v>
      </c>
      <c r="H42" s="247">
        <v>1133.191</v>
      </c>
      <c r="I42" s="245"/>
      <c r="J42" s="246"/>
      <c r="K42" s="245"/>
      <c r="L42" s="246">
        <f t="shared" si="19"/>
        <v>1133.191</v>
      </c>
      <c r="M42" s="406">
        <f>IF(ISERROR(F42/L42-1),"         /0",(F42/L42-1))</f>
        <v>0.051613540877045505</v>
      </c>
      <c r="N42" s="411">
        <v>1191.679</v>
      </c>
      <c r="O42" s="245"/>
      <c r="P42" s="246"/>
      <c r="Q42" s="245"/>
      <c r="R42" s="246">
        <f t="shared" si="20"/>
        <v>1191.679</v>
      </c>
      <c r="S42" s="426">
        <f t="shared" si="21"/>
        <v>0.026568440109897225</v>
      </c>
      <c r="T42" s="247">
        <v>1133.191</v>
      </c>
      <c r="U42" s="245"/>
      <c r="V42" s="246"/>
      <c r="W42" s="245"/>
      <c r="X42" s="229">
        <f t="shared" si="22"/>
        <v>1133.191</v>
      </c>
      <c r="Y42" s="244">
        <f t="shared" si="23"/>
        <v>0.051613540877045505</v>
      </c>
    </row>
    <row r="43" spans="1:25" ht="19.5" customHeight="1">
      <c r="A43" s="250" t="s">
        <v>209</v>
      </c>
      <c r="B43" s="247">
        <v>347.716</v>
      </c>
      <c r="C43" s="245">
        <v>172.316</v>
      </c>
      <c r="D43" s="246">
        <v>18.321</v>
      </c>
      <c r="E43" s="245">
        <v>0</v>
      </c>
      <c r="F43" s="246">
        <f t="shared" si="17"/>
        <v>538.3530000000001</v>
      </c>
      <c r="G43" s="248">
        <f t="shared" si="18"/>
        <v>0.01200256062117693</v>
      </c>
      <c r="H43" s="247">
        <v>209.943</v>
      </c>
      <c r="I43" s="245">
        <v>82.801</v>
      </c>
      <c r="J43" s="246"/>
      <c r="K43" s="245"/>
      <c r="L43" s="246">
        <f t="shared" si="19"/>
        <v>292.744</v>
      </c>
      <c r="M43" s="406">
        <f>IF(ISERROR(F43/L43-1),"         /0",(F43/L43-1))</f>
        <v>0.8389890142923511</v>
      </c>
      <c r="N43" s="411">
        <v>347.716</v>
      </c>
      <c r="O43" s="245">
        <v>172.316</v>
      </c>
      <c r="P43" s="246">
        <v>18.321</v>
      </c>
      <c r="Q43" s="245">
        <v>0</v>
      </c>
      <c r="R43" s="246">
        <f t="shared" si="20"/>
        <v>538.3530000000001</v>
      </c>
      <c r="S43" s="426">
        <f t="shared" si="21"/>
        <v>0.01200256062117693</v>
      </c>
      <c r="T43" s="247">
        <v>209.943</v>
      </c>
      <c r="U43" s="245">
        <v>82.801</v>
      </c>
      <c r="V43" s="246"/>
      <c r="W43" s="245"/>
      <c r="X43" s="229">
        <f t="shared" si="22"/>
        <v>292.744</v>
      </c>
      <c r="Y43" s="244">
        <f t="shared" si="23"/>
        <v>0.8389890142923511</v>
      </c>
    </row>
    <row r="44" spans="1:25" ht="19.5" customHeight="1">
      <c r="A44" s="250" t="s">
        <v>158</v>
      </c>
      <c r="B44" s="247">
        <v>48.713</v>
      </c>
      <c r="C44" s="245">
        <v>465.109</v>
      </c>
      <c r="D44" s="246">
        <v>0</v>
      </c>
      <c r="E44" s="245">
        <v>0</v>
      </c>
      <c r="F44" s="246">
        <f t="shared" si="17"/>
        <v>513.822</v>
      </c>
      <c r="G44" s="248">
        <f t="shared" si="18"/>
        <v>0.01145564286535855</v>
      </c>
      <c r="H44" s="247">
        <v>38.78999999999999</v>
      </c>
      <c r="I44" s="245">
        <v>334.8419999999999</v>
      </c>
      <c r="J44" s="246">
        <v>0</v>
      </c>
      <c r="K44" s="245">
        <v>0</v>
      </c>
      <c r="L44" s="246">
        <f t="shared" si="19"/>
        <v>373.63199999999995</v>
      </c>
      <c r="M44" s="406">
        <f>IF(ISERROR(F44/L44-1),"         /0",(F44/L44-1))</f>
        <v>0.3752087615621791</v>
      </c>
      <c r="N44" s="411">
        <v>48.713</v>
      </c>
      <c r="O44" s="245">
        <v>465.109</v>
      </c>
      <c r="P44" s="246">
        <v>0</v>
      </c>
      <c r="Q44" s="245">
        <v>0</v>
      </c>
      <c r="R44" s="246">
        <f t="shared" si="20"/>
        <v>513.822</v>
      </c>
      <c r="S44" s="426">
        <f t="shared" si="21"/>
        <v>0.01145564286535855</v>
      </c>
      <c r="T44" s="247">
        <v>38.78999999999999</v>
      </c>
      <c r="U44" s="245">
        <v>334.8419999999999</v>
      </c>
      <c r="V44" s="246">
        <v>0</v>
      </c>
      <c r="W44" s="245">
        <v>0</v>
      </c>
      <c r="X44" s="229">
        <f t="shared" si="22"/>
        <v>373.63199999999995</v>
      </c>
      <c r="Y44" s="244">
        <f t="shared" si="23"/>
        <v>0.3752087615621791</v>
      </c>
    </row>
    <row r="45" spans="1:25" ht="19.5" customHeight="1">
      <c r="A45" s="250" t="s">
        <v>184</v>
      </c>
      <c r="B45" s="247">
        <v>181.646</v>
      </c>
      <c r="C45" s="245">
        <v>261.35</v>
      </c>
      <c r="D45" s="246">
        <v>0</v>
      </c>
      <c r="E45" s="245">
        <v>0</v>
      </c>
      <c r="F45" s="246">
        <f t="shared" si="17"/>
        <v>442.996</v>
      </c>
      <c r="G45" s="248">
        <f t="shared" si="18"/>
        <v>0.009876579762607238</v>
      </c>
      <c r="H45" s="247">
        <v>218.71800000000002</v>
      </c>
      <c r="I45" s="245">
        <v>348.02500000000003</v>
      </c>
      <c r="J45" s="246"/>
      <c r="K45" s="245"/>
      <c r="L45" s="246">
        <f t="shared" si="19"/>
        <v>566.743</v>
      </c>
      <c r="M45" s="406">
        <f>IF(ISERROR(F45/L45-1),"         /0",(F45/L45-1))</f>
        <v>-0.2183476461112004</v>
      </c>
      <c r="N45" s="411">
        <v>181.646</v>
      </c>
      <c r="O45" s="245">
        <v>261.35</v>
      </c>
      <c r="P45" s="246"/>
      <c r="Q45" s="245"/>
      <c r="R45" s="246">
        <f t="shared" si="20"/>
        <v>442.996</v>
      </c>
      <c r="S45" s="426">
        <f t="shared" si="21"/>
        <v>0.009876579762607238</v>
      </c>
      <c r="T45" s="247">
        <v>218.71800000000002</v>
      </c>
      <c r="U45" s="245">
        <v>348.02500000000003</v>
      </c>
      <c r="V45" s="246"/>
      <c r="W45" s="245"/>
      <c r="X45" s="229">
        <f t="shared" si="22"/>
        <v>566.743</v>
      </c>
      <c r="Y45" s="244">
        <f t="shared" si="23"/>
        <v>-0.2183476461112004</v>
      </c>
    </row>
    <row r="46" spans="1:25" ht="19.5" customHeight="1">
      <c r="A46" s="250" t="s">
        <v>188</v>
      </c>
      <c r="B46" s="247">
        <v>64.83</v>
      </c>
      <c r="C46" s="245">
        <v>203.019</v>
      </c>
      <c r="D46" s="246">
        <v>0</v>
      </c>
      <c r="E46" s="245">
        <v>0</v>
      </c>
      <c r="F46" s="246">
        <f>SUM(B46:E46)</f>
        <v>267.849</v>
      </c>
      <c r="G46" s="248">
        <f>F46/$F$9</f>
        <v>0.005971683746206706</v>
      </c>
      <c r="H46" s="247">
        <v>47.201</v>
      </c>
      <c r="I46" s="245">
        <v>163.812</v>
      </c>
      <c r="J46" s="246"/>
      <c r="K46" s="245"/>
      <c r="L46" s="246">
        <f>SUM(H46:K46)</f>
        <v>211.013</v>
      </c>
      <c r="M46" s="406">
        <f>IF(ISERROR(F46/L46-1),"         /0",(F46/L46-1))</f>
        <v>0.2693483339889011</v>
      </c>
      <c r="N46" s="411">
        <v>64.83</v>
      </c>
      <c r="O46" s="245">
        <v>203.019</v>
      </c>
      <c r="P46" s="246"/>
      <c r="Q46" s="245"/>
      <c r="R46" s="246">
        <f>SUM(N46:Q46)</f>
        <v>267.849</v>
      </c>
      <c r="S46" s="426">
        <f>R46/$R$9</f>
        <v>0.005971683746206706</v>
      </c>
      <c r="T46" s="247">
        <v>47.201</v>
      </c>
      <c r="U46" s="245">
        <v>163.812</v>
      </c>
      <c r="V46" s="246"/>
      <c r="W46" s="245"/>
      <c r="X46" s="229">
        <f>SUM(T46:W46)</f>
        <v>211.013</v>
      </c>
      <c r="Y46" s="244">
        <f>IF(ISERROR(R46/X46-1),"         /0",IF(R46/X46&gt;5,"  *  ",(R46/X46-1)))</f>
        <v>0.2693483339889011</v>
      </c>
    </row>
    <row r="47" spans="1:25" ht="19.5" customHeight="1">
      <c r="A47" s="250" t="s">
        <v>187</v>
      </c>
      <c r="B47" s="247">
        <v>4.152</v>
      </c>
      <c r="C47" s="245">
        <v>186.54399999999998</v>
      </c>
      <c r="D47" s="246">
        <v>0</v>
      </c>
      <c r="E47" s="245">
        <v>0</v>
      </c>
      <c r="F47" s="246">
        <f>SUM(B47:E47)</f>
        <v>190.69599999999997</v>
      </c>
      <c r="G47" s="248">
        <f>F47/$F$9</f>
        <v>0.00425156040779183</v>
      </c>
      <c r="H47" s="247">
        <v>3.453</v>
      </c>
      <c r="I47" s="245">
        <v>179.892</v>
      </c>
      <c r="J47" s="246"/>
      <c r="K47" s="245"/>
      <c r="L47" s="246">
        <f>SUM(H47:K47)</f>
        <v>183.345</v>
      </c>
      <c r="M47" s="406">
        <f>IF(ISERROR(F47/L47-1),"         /0",(F47/L47-1))</f>
        <v>0.040093812211950075</v>
      </c>
      <c r="N47" s="411">
        <v>4.152</v>
      </c>
      <c r="O47" s="245">
        <v>186.54399999999998</v>
      </c>
      <c r="P47" s="246"/>
      <c r="Q47" s="245"/>
      <c r="R47" s="246">
        <f>SUM(N47:Q47)</f>
        <v>190.69599999999997</v>
      </c>
      <c r="S47" s="426">
        <f>R47/$R$9</f>
        <v>0.00425156040779183</v>
      </c>
      <c r="T47" s="247">
        <v>3.453</v>
      </c>
      <c r="U47" s="245">
        <v>179.892</v>
      </c>
      <c r="V47" s="246"/>
      <c r="W47" s="245"/>
      <c r="X47" s="229">
        <f>SUM(T47:W47)</f>
        <v>183.345</v>
      </c>
      <c r="Y47" s="244">
        <f>IF(ISERROR(R47/X47-1),"         /0",IF(R47/X47&gt;5,"  *  ",(R47/X47-1)))</f>
        <v>0.040093812211950075</v>
      </c>
    </row>
    <row r="48" spans="1:25" ht="19.5" customHeight="1" thickBot="1">
      <c r="A48" s="250" t="s">
        <v>168</v>
      </c>
      <c r="B48" s="247">
        <v>30.143999999999995</v>
      </c>
      <c r="C48" s="245">
        <v>0</v>
      </c>
      <c r="D48" s="246">
        <v>0</v>
      </c>
      <c r="E48" s="245">
        <v>0</v>
      </c>
      <c r="F48" s="246">
        <f t="shared" si="17"/>
        <v>30.143999999999995</v>
      </c>
      <c r="G48" s="248">
        <f t="shared" si="18"/>
        <v>0.0006720593873624876</v>
      </c>
      <c r="H48" s="247">
        <v>46.63900000000001</v>
      </c>
      <c r="I48" s="245">
        <v>0</v>
      </c>
      <c r="J48" s="246">
        <v>466.835</v>
      </c>
      <c r="K48" s="245">
        <v>27.065</v>
      </c>
      <c r="L48" s="246">
        <f t="shared" si="19"/>
        <v>540.539</v>
      </c>
      <c r="M48" s="406">
        <f>IF(ISERROR(F48/L48-1),"         /0",(F48/L48-1))</f>
        <v>-0.944233441065307</v>
      </c>
      <c r="N48" s="411">
        <v>30.143999999999995</v>
      </c>
      <c r="O48" s="245"/>
      <c r="P48" s="246"/>
      <c r="Q48" s="245"/>
      <c r="R48" s="246">
        <f t="shared" si="20"/>
        <v>30.143999999999995</v>
      </c>
      <c r="S48" s="426">
        <f t="shared" si="21"/>
        <v>0.0006720593873624876</v>
      </c>
      <c r="T48" s="247">
        <v>46.63900000000001</v>
      </c>
      <c r="U48" s="245">
        <v>0</v>
      </c>
      <c r="V48" s="246">
        <v>466.835</v>
      </c>
      <c r="W48" s="245">
        <v>27.065</v>
      </c>
      <c r="X48" s="229">
        <f t="shared" si="22"/>
        <v>540.539</v>
      </c>
      <c r="Y48" s="244">
        <f t="shared" si="23"/>
        <v>-0.944233441065307</v>
      </c>
    </row>
    <row r="49" spans="1:25" s="236" customFormat="1" ht="19.5" customHeight="1">
      <c r="A49" s="243" t="s">
        <v>58</v>
      </c>
      <c r="B49" s="240">
        <f>SUM(B50:B61)</f>
        <v>2075.7149999999997</v>
      </c>
      <c r="C49" s="239">
        <f>SUM(C50:C61)</f>
        <v>1357.9</v>
      </c>
      <c r="D49" s="238">
        <f>SUM(D50:D61)</f>
        <v>30.489</v>
      </c>
      <c r="E49" s="239">
        <f>SUM(E50:E61)</f>
        <v>198.815</v>
      </c>
      <c r="F49" s="238">
        <f t="shared" si="17"/>
        <v>3662.919</v>
      </c>
      <c r="G49" s="241">
        <f t="shared" si="18"/>
        <v>0.08166464633420965</v>
      </c>
      <c r="H49" s="240">
        <f>SUM(H50:H61)</f>
        <v>2041.852</v>
      </c>
      <c r="I49" s="239">
        <f>SUM(I50:I61)</f>
        <v>1747.5910000000001</v>
      </c>
      <c r="J49" s="238">
        <f>SUM(J50:J61)</f>
        <v>1.825</v>
      </c>
      <c r="K49" s="239">
        <f>SUM(K50:K61)</f>
        <v>8.919</v>
      </c>
      <c r="L49" s="238">
        <f t="shared" si="19"/>
        <v>3800.187</v>
      </c>
      <c r="M49" s="404">
        <f aca="true" t="shared" si="24" ref="M49:M67">IF(ISERROR(F49/L49-1),"         /0",(F49/L49-1))</f>
        <v>-0.03612138034259893</v>
      </c>
      <c r="N49" s="409">
        <f>SUM(N50:N61)</f>
        <v>2075.7149999999997</v>
      </c>
      <c r="O49" s="239">
        <f>SUM(O50:O61)</f>
        <v>1357.9</v>
      </c>
      <c r="P49" s="238">
        <f>SUM(P50:P61)</f>
        <v>30.489</v>
      </c>
      <c r="Q49" s="239">
        <f>SUM(Q50:Q61)</f>
        <v>198.815</v>
      </c>
      <c r="R49" s="238">
        <f t="shared" si="20"/>
        <v>3662.919</v>
      </c>
      <c r="S49" s="424">
        <f t="shared" si="21"/>
        <v>0.08166464633420965</v>
      </c>
      <c r="T49" s="240">
        <f>SUM(T50:T61)</f>
        <v>2041.852</v>
      </c>
      <c r="U49" s="239">
        <f>SUM(U50:U61)</f>
        <v>1747.5910000000001</v>
      </c>
      <c r="V49" s="238">
        <f>SUM(V50:V61)</f>
        <v>1.825</v>
      </c>
      <c r="W49" s="239">
        <f>SUM(W50:W61)</f>
        <v>8.919</v>
      </c>
      <c r="X49" s="238">
        <f t="shared" si="22"/>
        <v>3800.187</v>
      </c>
      <c r="Y49" s="237">
        <f t="shared" si="23"/>
        <v>-0.03612138034259893</v>
      </c>
    </row>
    <row r="50" spans="1:25" s="220" customFormat="1" ht="19.5" customHeight="1">
      <c r="A50" s="235" t="s">
        <v>208</v>
      </c>
      <c r="B50" s="233">
        <v>480.314</v>
      </c>
      <c r="C50" s="230">
        <v>199.385</v>
      </c>
      <c r="D50" s="229">
        <v>0</v>
      </c>
      <c r="E50" s="230">
        <v>0</v>
      </c>
      <c r="F50" s="229">
        <f t="shared" si="17"/>
        <v>679.6990000000001</v>
      </c>
      <c r="G50" s="232">
        <f t="shared" si="18"/>
        <v>0.015153864567771217</v>
      </c>
      <c r="H50" s="233">
        <v>338.88800000000003</v>
      </c>
      <c r="I50" s="230">
        <v>182.486</v>
      </c>
      <c r="J50" s="229"/>
      <c r="K50" s="230"/>
      <c r="L50" s="229">
        <f t="shared" si="19"/>
        <v>521.374</v>
      </c>
      <c r="M50" s="405">
        <f t="shared" si="24"/>
        <v>0.30366876752580696</v>
      </c>
      <c r="N50" s="410">
        <v>480.314</v>
      </c>
      <c r="O50" s="230">
        <v>199.385</v>
      </c>
      <c r="P50" s="229"/>
      <c r="Q50" s="230"/>
      <c r="R50" s="229">
        <f t="shared" si="20"/>
        <v>679.6990000000001</v>
      </c>
      <c r="S50" s="425">
        <f t="shared" si="21"/>
        <v>0.015153864567771217</v>
      </c>
      <c r="T50" s="233">
        <v>338.88800000000003</v>
      </c>
      <c r="U50" s="230">
        <v>182.486</v>
      </c>
      <c r="V50" s="229"/>
      <c r="W50" s="230"/>
      <c r="X50" s="229">
        <f t="shared" si="22"/>
        <v>521.374</v>
      </c>
      <c r="Y50" s="228">
        <f t="shared" si="23"/>
        <v>0.30366876752580696</v>
      </c>
    </row>
    <row r="51" spans="1:25" s="220" customFormat="1" ht="19.5" customHeight="1">
      <c r="A51" s="235" t="s">
        <v>206</v>
      </c>
      <c r="B51" s="233">
        <v>351.687</v>
      </c>
      <c r="C51" s="230">
        <v>287.304</v>
      </c>
      <c r="D51" s="229">
        <v>0</v>
      </c>
      <c r="E51" s="230">
        <v>0</v>
      </c>
      <c r="F51" s="229">
        <f t="shared" si="17"/>
        <v>638.991</v>
      </c>
      <c r="G51" s="232">
        <f t="shared" si="18"/>
        <v>0.014246281183324818</v>
      </c>
      <c r="H51" s="233">
        <v>376.573</v>
      </c>
      <c r="I51" s="230">
        <v>272.65500000000003</v>
      </c>
      <c r="J51" s="229"/>
      <c r="K51" s="230"/>
      <c r="L51" s="229">
        <f t="shared" si="19"/>
        <v>649.2280000000001</v>
      </c>
      <c r="M51" s="405">
        <f t="shared" si="24"/>
        <v>-0.01576795825195476</v>
      </c>
      <c r="N51" s="410">
        <v>351.687</v>
      </c>
      <c r="O51" s="230">
        <v>287.304</v>
      </c>
      <c r="P51" s="229"/>
      <c r="Q51" s="230"/>
      <c r="R51" s="229">
        <f t="shared" si="20"/>
        <v>638.991</v>
      </c>
      <c r="S51" s="425">
        <f t="shared" si="21"/>
        <v>0.014246281183324818</v>
      </c>
      <c r="T51" s="233">
        <v>376.573</v>
      </c>
      <c r="U51" s="230">
        <v>272.65500000000003</v>
      </c>
      <c r="V51" s="229"/>
      <c r="W51" s="230"/>
      <c r="X51" s="229">
        <f t="shared" si="22"/>
        <v>649.2280000000001</v>
      </c>
      <c r="Y51" s="228">
        <f t="shared" si="23"/>
        <v>-0.01576795825195476</v>
      </c>
    </row>
    <row r="52" spans="1:25" s="220" customFormat="1" ht="19.5" customHeight="1">
      <c r="A52" s="235" t="s">
        <v>171</v>
      </c>
      <c r="B52" s="233">
        <v>318.865</v>
      </c>
      <c r="C52" s="230">
        <v>278.497</v>
      </c>
      <c r="D52" s="229">
        <v>0</v>
      </c>
      <c r="E52" s="230">
        <v>0</v>
      </c>
      <c r="F52" s="229">
        <f aca="true" t="shared" si="25" ref="F52:F58">SUM(B52:E52)</f>
        <v>597.3620000000001</v>
      </c>
      <c r="G52" s="232">
        <f aca="true" t="shared" si="26" ref="G52:G58">F52/$F$9</f>
        <v>0.013318164137262155</v>
      </c>
      <c r="H52" s="233">
        <v>290.048</v>
      </c>
      <c r="I52" s="230">
        <v>276.908</v>
      </c>
      <c r="J52" s="229"/>
      <c r="K52" s="230"/>
      <c r="L52" s="229">
        <f aca="true" t="shared" si="27" ref="L52:L58">SUM(H52:K52)</f>
        <v>566.956</v>
      </c>
      <c r="M52" s="405">
        <f t="shared" si="24"/>
        <v>0.05363026407693017</v>
      </c>
      <c r="N52" s="410">
        <v>318.865</v>
      </c>
      <c r="O52" s="230">
        <v>278.497</v>
      </c>
      <c r="P52" s="229"/>
      <c r="Q52" s="230"/>
      <c r="R52" s="229">
        <f t="shared" si="20"/>
        <v>597.3620000000001</v>
      </c>
      <c r="S52" s="425">
        <f aca="true" t="shared" si="28" ref="S52:S58">R52/$R$9</f>
        <v>0.013318164137262155</v>
      </c>
      <c r="T52" s="233">
        <v>290.048</v>
      </c>
      <c r="U52" s="230">
        <v>276.908</v>
      </c>
      <c r="V52" s="229"/>
      <c r="W52" s="230"/>
      <c r="X52" s="229">
        <f aca="true" t="shared" si="29" ref="X52:X58">SUM(T52:W52)</f>
        <v>566.956</v>
      </c>
      <c r="Y52" s="228">
        <f aca="true" t="shared" si="30" ref="Y52:Y58">IF(ISERROR(R52/X52-1),"         /0",IF(R52/X52&gt;5,"  *  ",(R52/X52-1)))</f>
        <v>0.05363026407693017</v>
      </c>
    </row>
    <row r="53" spans="1:25" s="220" customFormat="1" ht="19.5" customHeight="1">
      <c r="A53" s="235" t="s">
        <v>169</v>
      </c>
      <c r="B53" s="233">
        <v>322.83299999999997</v>
      </c>
      <c r="C53" s="230">
        <v>271.355</v>
      </c>
      <c r="D53" s="229">
        <v>0</v>
      </c>
      <c r="E53" s="230">
        <v>0</v>
      </c>
      <c r="F53" s="229">
        <f t="shared" si="25"/>
        <v>594.188</v>
      </c>
      <c r="G53" s="232">
        <f t="shared" si="26"/>
        <v>0.013247399922310967</v>
      </c>
      <c r="H53" s="233">
        <v>54.015</v>
      </c>
      <c r="I53" s="230">
        <v>59.734</v>
      </c>
      <c r="J53" s="229"/>
      <c r="K53" s="230"/>
      <c r="L53" s="229">
        <f t="shared" si="27"/>
        <v>113.749</v>
      </c>
      <c r="M53" s="405">
        <f t="shared" si="24"/>
        <v>4.223676691663224</v>
      </c>
      <c r="N53" s="410">
        <v>322.83299999999997</v>
      </c>
      <c r="O53" s="230">
        <v>271.355</v>
      </c>
      <c r="P53" s="229"/>
      <c r="Q53" s="230"/>
      <c r="R53" s="229">
        <f aca="true" t="shared" si="31" ref="R53:R58">SUM(N53:Q53)</f>
        <v>594.188</v>
      </c>
      <c r="S53" s="425">
        <f t="shared" si="28"/>
        <v>0.013247399922310967</v>
      </c>
      <c r="T53" s="233">
        <v>54.015</v>
      </c>
      <c r="U53" s="230">
        <v>59.734</v>
      </c>
      <c r="V53" s="229"/>
      <c r="W53" s="230"/>
      <c r="X53" s="229">
        <f t="shared" si="29"/>
        <v>113.749</v>
      </c>
      <c r="Y53" s="228" t="str">
        <f t="shared" si="30"/>
        <v>  *  </v>
      </c>
    </row>
    <row r="54" spans="1:25" s="220" customFormat="1" ht="19.5" customHeight="1">
      <c r="A54" s="235" t="s">
        <v>161</v>
      </c>
      <c r="B54" s="233">
        <v>128.93599999999998</v>
      </c>
      <c r="C54" s="230">
        <v>101.547</v>
      </c>
      <c r="D54" s="229">
        <v>0</v>
      </c>
      <c r="E54" s="230">
        <v>0</v>
      </c>
      <c r="F54" s="229">
        <f t="shared" si="25"/>
        <v>230.48299999999998</v>
      </c>
      <c r="G54" s="232">
        <f t="shared" si="26"/>
        <v>0.005138610130621956</v>
      </c>
      <c r="H54" s="233">
        <v>260.42199999999997</v>
      </c>
      <c r="I54" s="230">
        <v>142.037</v>
      </c>
      <c r="J54" s="229">
        <v>0</v>
      </c>
      <c r="K54" s="230">
        <v>0</v>
      </c>
      <c r="L54" s="229">
        <f t="shared" si="27"/>
        <v>402.45899999999995</v>
      </c>
      <c r="M54" s="405">
        <f t="shared" si="24"/>
        <v>-0.42731309276224405</v>
      </c>
      <c r="N54" s="410">
        <v>128.93599999999998</v>
      </c>
      <c r="O54" s="230">
        <v>101.547</v>
      </c>
      <c r="P54" s="229">
        <v>0</v>
      </c>
      <c r="Q54" s="230">
        <v>0</v>
      </c>
      <c r="R54" s="229">
        <f t="shared" si="31"/>
        <v>230.48299999999998</v>
      </c>
      <c r="S54" s="425">
        <f t="shared" si="28"/>
        <v>0.005138610130621956</v>
      </c>
      <c r="T54" s="233">
        <v>260.42199999999997</v>
      </c>
      <c r="U54" s="230">
        <v>142.037</v>
      </c>
      <c r="V54" s="229">
        <v>0</v>
      </c>
      <c r="W54" s="230">
        <v>0</v>
      </c>
      <c r="X54" s="229">
        <f t="shared" si="29"/>
        <v>402.45899999999995</v>
      </c>
      <c r="Y54" s="228">
        <f t="shared" si="30"/>
        <v>-0.42731309276224405</v>
      </c>
    </row>
    <row r="55" spans="1:25" s="220" customFormat="1" ht="19.5" customHeight="1">
      <c r="A55" s="235" t="s">
        <v>170</v>
      </c>
      <c r="B55" s="233">
        <v>159.154</v>
      </c>
      <c r="C55" s="230">
        <v>65.242</v>
      </c>
      <c r="D55" s="229">
        <v>0</v>
      </c>
      <c r="E55" s="230">
        <v>0</v>
      </c>
      <c r="F55" s="229">
        <f t="shared" si="25"/>
        <v>224.39600000000002</v>
      </c>
      <c r="G55" s="232">
        <f t="shared" si="26"/>
        <v>0.00500290068625905</v>
      </c>
      <c r="H55" s="233">
        <v>468.486</v>
      </c>
      <c r="I55" s="230">
        <v>407.864</v>
      </c>
      <c r="J55" s="229"/>
      <c r="K55" s="230"/>
      <c r="L55" s="229">
        <f t="shared" si="27"/>
        <v>876.3499999999999</v>
      </c>
      <c r="M55" s="405">
        <f t="shared" si="24"/>
        <v>-0.743942488731671</v>
      </c>
      <c r="N55" s="410">
        <v>159.154</v>
      </c>
      <c r="O55" s="230">
        <v>65.242</v>
      </c>
      <c r="P55" s="229"/>
      <c r="Q55" s="230"/>
      <c r="R55" s="229">
        <f t="shared" si="31"/>
        <v>224.39600000000002</v>
      </c>
      <c r="S55" s="425">
        <f t="shared" si="28"/>
        <v>0.00500290068625905</v>
      </c>
      <c r="T55" s="233">
        <v>468.486</v>
      </c>
      <c r="U55" s="230">
        <v>407.864</v>
      </c>
      <c r="V55" s="229"/>
      <c r="W55" s="230"/>
      <c r="X55" s="229">
        <f t="shared" si="29"/>
        <v>876.3499999999999</v>
      </c>
      <c r="Y55" s="228">
        <f t="shared" si="30"/>
        <v>-0.743942488731671</v>
      </c>
    </row>
    <row r="56" spans="1:25" s="220" customFormat="1" ht="19.5" customHeight="1">
      <c r="A56" s="235" t="s">
        <v>158</v>
      </c>
      <c r="B56" s="233">
        <v>110.02</v>
      </c>
      <c r="C56" s="230">
        <v>74.31</v>
      </c>
      <c r="D56" s="229">
        <v>0</v>
      </c>
      <c r="E56" s="230">
        <v>0</v>
      </c>
      <c r="F56" s="229">
        <f t="shared" si="25"/>
        <v>184.32999999999998</v>
      </c>
      <c r="G56" s="232">
        <f t="shared" si="26"/>
        <v>0.004109630668541911</v>
      </c>
      <c r="H56" s="233">
        <v>123.03900000000002</v>
      </c>
      <c r="I56" s="230">
        <v>83.92</v>
      </c>
      <c r="J56" s="229">
        <v>0</v>
      </c>
      <c r="K56" s="230">
        <v>0</v>
      </c>
      <c r="L56" s="229">
        <f t="shared" si="27"/>
        <v>206.959</v>
      </c>
      <c r="M56" s="405">
        <f t="shared" si="24"/>
        <v>-0.10934049739320362</v>
      </c>
      <c r="N56" s="410">
        <v>110.02</v>
      </c>
      <c r="O56" s="230">
        <v>74.31</v>
      </c>
      <c r="P56" s="229">
        <v>0</v>
      </c>
      <c r="Q56" s="230">
        <v>0</v>
      </c>
      <c r="R56" s="229">
        <f t="shared" si="31"/>
        <v>184.32999999999998</v>
      </c>
      <c r="S56" s="425">
        <f t="shared" si="28"/>
        <v>0.004109630668541911</v>
      </c>
      <c r="T56" s="233">
        <v>123.03900000000002</v>
      </c>
      <c r="U56" s="230">
        <v>83.92</v>
      </c>
      <c r="V56" s="229">
        <v>0</v>
      </c>
      <c r="W56" s="230">
        <v>0</v>
      </c>
      <c r="X56" s="229">
        <f t="shared" si="29"/>
        <v>206.959</v>
      </c>
      <c r="Y56" s="228">
        <f t="shared" si="30"/>
        <v>-0.10934049739320362</v>
      </c>
    </row>
    <row r="57" spans="1:25" s="220" customFormat="1" ht="19.5" customHeight="1">
      <c r="A57" s="235" t="s">
        <v>199</v>
      </c>
      <c r="B57" s="233">
        <v>0</v>
      </c>
      <c r="C57" s="230">
        <v>0</v>
      </c>
      <c r="D57" s="229">
        <v>0</v>
      </c>
      <c r="E57" s="230">
        <v>176.249</v>
      </c>
      <c r="F57" s="229">
        <f t="shared" si="25"/>
        <v>176.249</v>
      </c>
      <c r="G57" s="232">
        <f t="shared" si="26"/>
        <v>0.003929465066456047</v>
      </c>
      <c r="H57" s="233"/>
      <c r="I57" s="230"/>
      <c r="J57" s="229"/>
      <c r="K57" s="230"/>
      <c r="L57" s="229">
        <f t="shared" si="27"/>
        <v>0</v>
      </c>
      <c r="M57" s="405" t="str">
        <f t="shared" si="24"/>
        <v>         /0</v>
      </c>
      <c r="N57" s="410"/>
      <c r="O57" s="230"/>
      <c r="P57" s="229"/>
      <c r="Q57" s="230">
        <v>176.249</v>
      </c>
      <c r="R57" s="229">
        <f t="shared" si="31"/>
        <v>176.249</v>
      </c>
      <c r="S57" s="425">
        <f t="shared" si="28"/>
        <v>0.003929465066456047</v>
      </c>
      <c r="T57" s="233"/>
      <c r="U57" s="230"/>
      <c r="V57" s="229"/>
      <c r="W57" s="230"/>
      <c r="X57" s="229">
        <f t="shared" si="29"/>
        <v>0</v>
      </c>
      <c r="Y57" s="228" t="str">
        <f t="shared" si="30"/>
        <v>         /0</v>
      </c>
    </row>
    <row r="58" spans="1:25" s="220" customFormat="1" ht="19.5" customHeight="1">
      <c r="A58" s="235" t="s">
        <v>185</v>
      </c>
      <c r="B58" s="233">
        <v>52.996</v>
      </c>
      <c r="C58" s="230">
        <v>38.786</v>
      </c>
      <c r="D58" s="229">
        <v>2.03</v>
      </c>
      <c r="E58" s="230">
        <v>2.026</v>
      </c>
      <c r="F58" s="229">
        <f t="shared" si="25"/>
        <v>95.83800000000001</v>
      </c>
      <c r="G58" s="232">
        <f t="shared" si="26"/>
        <v>0.0021367047361347566</v>
      </c>
      <c r="H58" s="233">
        <v>47.415</v>
      </c>
      <c r="I58" s="230">
        <v>25.89</v>
      </c>
      <c r="J58" s="229">
        <v>1.522</v>
      </c>
      <c r="K58" s="230">
        <v>1.452</v>
      </c>
      <c r="L58" s="229">
        <f t="shared" si="27"/>
        <v>76.27900000000001</v>
      </c>
      <c r="M58" s="405">
        <f t="shared" si="24"/>
        <v>0.25641395403715306</v>
      </c>
      <c r="N58" s="410">
        <v>52.996</v>
      </c>
      <c r="O58" s="230">
        <v>38.786</v>
      </c>
      <c r="P58" s="229">
        <v>2.03</v>
      </c>
      <c r="Q58" s="230">
        <v>2.026</v>
      </c>
      <c r="R58" s="229">
        <f t="shared" si="31"/>
        <v>95.83800000000001</v>
      </c>
      <c r="S58" s="425">
        <f t="shared" si="28"/>
        <v>0.0021367047361347566</v>
      </c>
      <c r="T58" s="233">
        <v>47.415</v>
      </c>
      <c r="U58" s="230">
        <v>25.89</v>
      </c>
      <c r="V58" s="229">
        <v>1.522</v>
      </c>
      <c r="W58" s="230">
        <v>1.452</v>
      </c>
      <c r="X58" s="229">
        <f t="shared" si="29"/>
        <v>76.27900000000001</v>
      </c>
      <c r="Y58" s="228">
        <f t="shared" si="30"/>
        <v>0.25641395403715306</v>
      </c>
    </row>
    <row r="59" spans="1:25" s="220" customFormat="1" ht="19.5" customHeight="1">
      <c r="A59" s="235" t="s">
        <v>186</v>
      </c>
      <c r="B59" s="233">
        <v>85.773</v>
      </c>
      <c r="C59" s="230">
        <v>0</v>
      </c>
      <c r="D59" s="229">
        <v>0</v>
      </c>
      <c r="E59" s="230">
        <v>0</v>
      </c>
      <c r="F59" s="229">
        <f t="shared" si="17"/>
        <v>85.773</v>
      </c>
      <c r="G59" s="232">
        <f t="shared" si="18"/>
        <v>0.0019123059259634639</v>
      </c>
      <c r="H59" s="233">
        <v>20.48</v>
      </c>
      <c r="I59" s="230">
        <v>5.809</v>
      </c>
      <c r="J59" s="229"/>
      <c r="K59" s="230"/>
      <c r="L59" s="229">
        <f t="shared" si="19"/>
        <v>26.289</v>
      </c>
      <c r="M59" s="405">
        <f t="shared" si="24"/>
        <v>2.262695423941572</v>
      </c>
      <c r="N59" s="410">
        <v>85.773</v>
      </c>
      <c r="O59" s="230">
        <v>0</v>
      </c>
      <c r="P59" s="229"/>
      <c r="Q59" s="230"/>
      <c r="R59" s="229">
        <f t="shared" si="20"/>
        <v>85.773</v>
      </c>
      <c r="S59" s="425">
        <f t="shared" si="21"/>
        <v>0.0019123059259634639</v>
      </c>
      <c r="T59" s="233">
        <v>20.48</v>
      </c>
      <c r="U59" s="230">
        <v>5.809</v>
      </c>
      <c r="V59" s="229"/>
      <c r="W59" s="230"/>
      <c r="X59" s="229">
        <f t="shared" si="22"/>
        <v>26.289</v>
      </c>
      <c r="Y59" s="228">
        <f t="shared" si="23"/>
        <v>2.262695423941572</v>
      </c>
    </row>
    <row r="60" spans="1:25" s="220" customFormat="1" ht="19.5" customHeight="1">
      <c r="A60" s="235" t="s">
        <v>181</v>
      </c>
      <c r="B60" s="233">
        <v>48.074999999999996</v>
      </c>
      <c r="C60" s="230">
        <v>33.255</v>
      </c>
      <c r="D60" s="229">
        <v>0</v>
      </c>
      <c r="E60" s="230">
        <v>0</v>
      </c>
      <c r="F60" s="229">
        <f>SUM(B60:E60)</f>
        <v>81.33</v>
      </c>
      <c r="G60" s="232">
        <f>F60/$F$9</f>
        <v>0.0018132494020100557</v>
      </c>
      <c r="H60" s="233">
        <v>48.609</v>
      </c>
      <c r="I60" s="230">
        <v>41.026</v>
      </c>
      <c r="J60" s="229"/>
      <c r="K60" s="230"/>
      <c r="L60" s="229">
        <f>SUM(H60:K60)</f>
        <v>89.635</v>
      </c>
      <c r="M60" s="405">
        <f t="shared" si="24"/>
        <v>-0.09265353935404708</v>
      </c>
      <c r="N60" s="410">
        <v>48.074999999999996</v>
      </c>
      <c r="O60" s="230">
        <v>33.255</v>
      </c>
      <c r="P60" s="229"/>
      <c r="Q60" s="230"/>
      <c r="R60" s="229">
        <f>SUM(N60:Q60)</f>
        <v>81.33</v>
      </c>
      <c r="S60" s="425">
        <f>R60/$R$9</f>
        <v>0.0018132494020100557</v>
      </c>
      <c r="T60" s="233">
        <v>48.609</v>
      </c>
      <c r="U60" s="230">
        <v>41.026</v>
      </c>
      <c r="V60" s="229"/>
      <c r="W60" s="230"/>
      <c r="X60" s="229">
        <f>SUM(T60:W60)</f>
        <v>89.635</v>
      </c>
      <c r="Y60" s="228">
        <f>IF(ISERROR(R60/X60-1),"         /0",IF(R60/X60&gt;5,"  *  ",(R60/X60-1)))</f>
        <v>-0.09265353935404708</v>
      </c>
    </row>
    <row r="61" spans="1:25" s="220" customFormat="1" ht="19.5" customHeight="1" thickBot="1">
      <c r="A61" s="235" t="s">
        <v>168</v>
      </c>
      <c r="B61" s="233">
        <v>17.062</v>
      </c>
      <c r="C61" s="230">
        <v>8.219</v>
      </c>
      <c r="D61" s="229">
        <v>28.459</v>
      </c>
      <c r="E61" s="230">
        <v>20.540000000000003</v>
      </c>
      <c r="F61" s="229">
        <f>SUM(B61:E61)</f>
        <v>74.28</v>
      </c>
      <c r="G61" s="232">
        <f>F61/$F$9</f>
        <v>0.001656069907553264</v>
      </c>
      <c r="H61" s="233">
        <v>13.877</v>
      </c>
      <c r="I61" s="230">
        <v>249.262</v>
      </c>
      <c r="J61" s="229">
        <v>0.303</v>
      </c>
      <c r="K61" s="230">
        <v>7.467</v>
      </c>
      <c r="L61" s="229">
        <f>SUM(H61:K61)</f>
        <v>270.909</v>
      </c>
      <c r="M61" s="405">
        <f t="shared" si="24"/>
        <v>-0.7258119885275129</v>
      </c>
      <c r="N61" s="410">
        <v>17.062</v>
      </c>
      <c r="O61" s="230">
        <v>8.219</v>
      </c>
      <c r="P61" s="229">
        <v>28.459</v>
      </c>
      <c r="Q61" s="230">
        <v>20.540000000000003</v>
      </c>
      <c r="R61" s="229">
        <f>SUM(N61:Q61)</f>
        <v>74.28</v>
      </c>
      <c r="S61" s="425">
        <f>R61/$R$9</f>
        <v>0.001656069907553264</v>
      </c>
      <c r="T61" s="233">
        <v>13.877</v>
      </c>
      <c r="U61" s="230">
        <v>249.262</v>
      </c>
      <c r="V61" s="229">
        <v>0.303</v>
      </c>
      <c r="W61" s="230">
        <v>7.467</v>
      </c>
      <c r="X61" s="229">
        <f>SUM(T61:W61)</f>
        <v>270.909</v>
      </c>
      <c r="Y61" s="228">
        <f>IF(ISERROR(R61/X61-1),"         /0",IF(R61/X61&gt;5,"  *  ",(R61/X61-1)))</f>
        <v>-0.7258119885275129</v>
      </c>
    </row>
    <row r="62" spans="1:25" s="236" customFormat="1" ht="19.5" customHeight="1">
      <c r="A62" s="243" t="s">
        <v>57</v>
      </c>
      <c r="B62" s="240">
        <f>SUM(B63:B66)</f>
        <v>650.736</v>
      </c>
      <c r="C62" s="239">
        <f>SUM(C63:C66)</f>
        <v>195.75400000000002</v>
      </c>
      <c r="D62" s="238">
        <f>SUM(D63:D66)</f>
        <v>0</v>
      </c>
      <c r="E62" s="239">
        <f>SUM(E63:E66)</f>
        <v>78.401</v>
      </c>
      <c r="F62" s="238">
        <f t="shared" si="17"/>
        <v>924.891</v>
      </c>
      <c r="G62" s="241">
        <f t="shared" si="18"/>
        <v>0.020620411320232172</v>
      </c>
      <c r="H62" s="240">
        <f>SUM(H63:H66)</f>
        <v>526.32</v>
      </c>
      <c r="I62" s="239">
        <f>SUM(I63:I66)</f>
        <v>199.25400000000005</v>
      </c>
      <c r="J62" s="238">
        <f>SUM(J63:J66)</f>
        <v>0.075</v>
      </c>
      <c r="K62" s="239">
        <f>SUM(K63:K66)</f>
        <v>1.282</v>
      </c>
      <c r="L62" s="238">
        <f t="shared" si="19"/>
        <v>726.9310000000002</v>
      </c>
      <c r="M62" s="404">
        <f t="shared" si="24"/>
        <v>0.27232295774977233</v>
      </c>
      <c r="N62" s="409">
        <f>SUM(N63:N66)</f>
        <v>650.736</v>
      </c>
      <c r="O62" s="239">
        <f>SUM(O63:O66)</f>
        <v>195.75400000000002</v>
      </c>
      <c r="P62" s="238">
        <f>SUM(P63:P66)</f>
        <v>0</v>
      </c>
      <c r="Q62" s="239">
        <f>SUM(Q63:Q66)</f>
        <v>78.401</v>
      </c>
      <c r="R62" s="238">
        <f t="shared" si="20"/>
        <v>924.891</v>
      </c>
      <c r="S62" s="424">
        <f t="shared" si="21"/>
        <v>0.020620411320232172</v>
      </c>
      <c r="T62" s="240">
        <f>SUM(T63:T66)</f>
        <v>526.32</v>
      </c>
      <c r="U62" s="239">
        <f>SUM(U63:U66)</f>
        <v>199.25400000000005</v>
      </c>
      <c r="V62" s="238">
        <f>SUM(V63:V66)</f>
        <v>0.075</v>
      </c>
      <c r="W62" s="239">
        <f>SUM(W63:W66)</f>
        <v>1.282</v>
      </c>
      <c r="X62" s="238">
        <f t="shared" si="22"/>
        <v>726.9310000000002</v>
      </c>
      <c r="Y62" s="237">
        <f t="shared" si="23"/>
        <v>0.27232295774977233</v>
      </c>
    </row>
    <row r="63" spans="1:25" ht="19.5" customHeight="1">
      <c r="A63" s="235" t="s">
        <v>170</v>
      </c>
      <c r="B63" s="233">
        <v>430.249</v>
      </c>
      <c r="C63" s="230">
        <v>130.15</v>
      </c>
      <c r="D63" s="229">
        <v>0</v>
      </c>
      <c r="E63" s="230">
        <v>0</v>
      </c>
      <c r="F63" s="229">
        <f t="shared" si="17"/>
        <v>560.399</v>
      </c>
      <c r="G63" s="232">
        <f t="shared" si="18"/>
        <v>0.012494075392069755</v>
      </c>
      <c r="H63" s="233">
        <v>278.925</v>
      </c>
      <c r="I63" s="230">
        <v>99.82200000000002</v>
      </c>
      <c r="J63" s="229"/>
      <c r="K63" s="230"/>
      <c r="L63" s="229">
        <f t="shared" si="19"/>
        <v>378.747</v>
      </c>
      <c r="M63" s="405">
        <f t="shared" si="24"/>
        <v>0.4796130398392593</v>
      </c>
      <c r="N63" s="410">
        <v>430.249</v>
      </c>
      <c r="O63" s="230">
        <v>130.15</v>
      </c>
      <c r="P63" s="229"/>
      <c r="Q63" s="230"/>
      <c r="R63" s="229">
        <f t="shared" si="20"/>
        <v>560.399</v>
      </c>
      <c r="S63" s="425">
        <f t="shared" si="21"/>
        <v>0.012494075392069755</v>
      </c>
      <c r="T63" s="233">
        <v>278.925</v>
      </c>
      <c r="U63" s="230">
        <v>99.82200000000002</v>
      </c>
      <c r="V63" s="229"/>
      <c r="W63" s="230"/>
      <c r="X63" s="229">
        <f t="shared" si="22"/>
        <v>378.747</v>
      </c>
      <c r="Y63" s="228">
        <f t="shared" si="23"/>
        <v>0.4796130398392593</v>
      </c>
    </row>
    <row r="64" spans="1:25" ht="19.5" customHeight="1">
      <c r="A64" s="235" t="s">
        <v>169</v>
      </c>
      <c r="B64" s="233">
        <v>178.862</v>
      </c>
      <c r="C64" s="230">
        <v>63.89</v>
      </c>
      <c r="D64" s="229">
        <v>0</v>
      </c>
      <c r="E64" s="230">
        <v>0</v>
      </c>
      <c r="F64" s="229">
        <f>SUM(B64:E64)</f>
        <v>242.752</v>
      </c>
      <c r="G64" s="232">
        <f>F64/$F$9</f>
        <v>0.00541214704090428</v>
      </c>
      <c r="H64" s="233">
        <v>216.01600000000002</v>
      </c>
      <c r="I64" s="230">
        <v>98.763</v>
      </c>
      <c r="J64" s="229"/>
      <c r="K64" s="230"/>
      <c r="L64" s="229">
        <f>SUM(H64:K64)</f>
        <v>314.779</v>
      </c>
      <c r="M64" s="405">
        <f>IF(ISERROR(F64/L64-1),"         /0",(F64/L64-1))</f>
        <v>-0.22881767843471135</v>
      </c>
      <c r="N64" s="410">
        <v>178.862</v>
      </c>
      <c r="O64" s="230">
        <v>63.89</v>
      </c>
      <c r="P64" s="229"/>
      <c r="Q64" s="230"/>
      <c r="R64" s="229">
        <f>SUM(N64:Q64)</f>
        <v>242.752</v>
      </c>
      <c r="S64" s="425">
        <f>R64/$R$9</f>
        <v>0.00541214704090428</v>
      </c>
      <c r="T64" s="233">
        <v>216.01600000000002</v>
      </c>
      <c r="U64" s="230">
        <v>98.763</v>
      </c>
      <c r="V64" s="229"/>
      <c r="W64" s="230"/>
      <c r="X64" s="229">
        <f>SUM(T64:W64)</f>
        <v>314.779</v>
      </c>
      <c r="Y64" s="228">
        <f>IF(ISERROR(R64/X64-1),"         /0",IF(R64/X64&gt;5,"  *  ",(R64/X64-1)))</f>
        <v>-0.22881767843471135</v>
      </c>
    </row>
    <row r="65" spans="1:25" ht="19.5" customHeight="1">
      <c r="A65" s="235" t="s">
        <v>204</v>
      </c>
      <c r="B65" s="233">
        <v>0</v>
      </c>
      <c r="C65" s="230">
        <v>0</v>
      </c>
      <c r="D65" s="229">
        <v>0</v>
      </c>
      <c r="E65" s="230">
        <v>78.401</v>
      </c>
      <c r="F65" s="229">
        <f>SUM(B65:E65)</f>
        <v>78.401</v>
      </c>
      <c r="G65" s="232">
        <f>F65/$F$9</f>
        <v>0.0017479474531782906</v>
      </c>
      <c r="H65" s="233"/>
      <c r="I65" s="230"/>
      <c r="J65" s="229"/>
      <c r="K65" s="230"/>
      <c r="L65" s="229">
        <f>SUM(H65:K65)</f>
        <v>0</v>
      </c>
      <c r="M65" s="405" t="str">
        <f>IF(ISERROR(F65/L65-1),"         /0",(F65/L65-1))</f>
        <v>         /0</v>
      </c>
      <c r="N65" s="410"/>
      <c r="O65" s="230"/>
      <c r="P65" s="229"/>
      <c r="Q65" s="230">
        <v>78.401</v>
      </c>
      <c r="R65" s="229">
        <f>SUM(N65:Q65)</f>
        <v>78.401</v>
      </c>
      <c r="S65" s="425">
        <f>R65/$R$9</f>
        <v>0.0017479474531782906</v>
      </c>
      <c r="T65" s="233"/>
      <c r="U65" s="230"/>
      <c r="V65" s="229"/>
      <c r="W65" s="230"/>
      <c r="X65" s="229">
        <f>SUM(T65:W65)</f>
        <v>0</v>
      </c>
      <c r="Y65" s="228" t="str">
        <f>IF(ISERROR(R65/X65-1),"         /0",IF(R65/X65&gt;5,"  *  ",(R65/X65-1)))</f>
        <v>         /0</v>
      </c>
    </row>
    <row r="66" spans="1:25" ht="19.5" customHeight="1" thickBot="1">
      <c r="A66" s="235" t="s">
        <v>168</v>
      </c>
      <c r="B66" s="233">
        <v>41.625</v>
      </c>
      <c r="C66" s="230">
        <v>1.714</v>
      </c>
      <c r="D66" s="229">
        <v>0</v>
      </c>
      <c r="E66" s="230">
        <v>0</v>
      </c>
      <c r="F66" s="229">
        <f>SUM(B66:E66)</f>
        <v>43.339</v>
      </c>
      <c r="G66" s="232">
        <f>F66/$F$9</f>
        <v>0.0009662414340798452</v>
      </c>
      <c r="H66" s="233">
        <v>31.379000000000005</v>
      </c>
      <c r="I66" s="230">
        <v>0.669</v>
      </c>
      <c r="J66" s="229">
        <v>0.075</v>
      </c>
      <c r="K66" s="230">
        <v>1.282</v>
      </c>
      <c r="L66" s="229">
        <f>SUM(H66:K66)</f>
        <v>33.405</v>
      </c>
      <c r="M66" s="405">
        <f t="shared" si="24"/>
        <v>0.2973806316419696</v>
      </c>
      <c r="N66" s="410">
        <v>41.625</v>
      </c>
      <c r="O66" s="230">
        <v>1.714</v>
      </c>
      <c r="P66" s="229">
        <v>0</v>
      </c>
      <c r="Q66" s="230">
        <v>0</v>
      </c>
      <c r="R66" s="229">
        <f>SUM(N66:Q66)</f>
        <v>43.339</v>
      </c>
      <c r="S66" s="425">
        <f>R66/$R$9</f>
        <v>0.0009662414340798452</v>
      </c>
      <c r="T66" s="233">
        <v>31.379000000000005</v>
      </c>
      <c r="U66" s="230">
        <v>0.669</v>
      </c>
      <c r="V66" s="229">
        <v>0.075</v>
      </c>
      <c r="W66" s="230">
        <v>1.282</v>
      </c>
      <c r="X66" s="229">
        <f>SUM(T66:W66)</f>
        <v>33.405</v>
      </c>
      <c r="Y66" s="228">
        <f>IF(ISERROR(R66/X66-1),"         /0",IF(R66/X66&gt;5,"  *  ",(R66/X66-1)))</f>
        <v>0.2973806316419696</v>
      </c>
    </row>
    <row r="67" spans="1:25" s="330" customFormat="1" ht="19.5" customHeight="1" thickBot="1">
      <c r="A67" s="336" t="s">
        <v>56</v>
      </c>
      <c r="B67" s="334">
        <v>78.705</v>
      </c>
      <c r="C67" s="333">
        <v>0</v>
      </c>
      <c r="D67" s="332">
        <v>0.15</v>
      </c>
      <c r="E67" s="333">
        <v>0.18</v>
      </c>
      <c r="F67" s="332">
        <f>SUM(B67:E67)</f>
        <v>79.03500000000001</v>
      </c>
      <c r="G67" s="335">
        <f>F67/$F$9</f>
        <v>0.0017620824601975258</v>
      </c>
      <c r="H67" s="334">
        <v>68.13499999999999</v>
      </c>
      <c r="I67" s="333">
        <v>0</v>
      </c>
      <c r="J67" s="332">
        <v>0</v>
      </c>
      <c r="K67" s="333">
        <v>0</v>
      </c>
      <c r="L67" s="332">
        <f t="shared" si="19"/>
        <v>68.13499999999999</v>
      </c>
      <c r="M67" s="407">
        <f t="shared" si="24"/>
        <v>0.1599765172084835</v>
      </c>
      <c r="N67" s="412">
        <v>78.705</v>
      </c>
      <c r="O67" s="333">
        <v>0</v>
      </c>
      <c r="P67" s="332">
        <v>0.15</v>
      </c>
      <c r="Q67" s="333">
        <v>0.18</v>
      </c>
      <c r="R67" s="332">
        <f>SUM(N67:Q67)</f>
        <v>79.03500000000001</v>
      </c>
      <c r="S67" s="427">
        <f>R67/$R$9</f>
        <v>0.0017620824601975258</v>
      </c>
      <c r="T67" s="334">
        <v>68.13499999999999</v>
      </c>
      <c r="U67" s="333">
        <v>0</v>
      </c>
      <c r="V67" s="332">
        <v>0</v>
      </c>
      <c r="W67" s="333">
        <v>0</v>
      </c>
      <c r="X67" s="332">
        <f>SUM(T67:W67)</f>
        <v>68.13499999999999</v>
      </c>
      <c r="Y67" s="331">
        <f>IF(ISERROR(R67/X67-1),"         /0",IF(R67/X67&gt;5,"  *  ",(R67/X67-1)))</f>
        <v>0.1599765172084835</v>
      </c>
    </row>
    <row r="68" ht="15" thickTop="1">
      <c r="A68" s="121" t="s">
        <v>43</v>
      </c>
    </row>
    <row r="69" ht="14.25">
      <c r="A69" s="121" t="s">
        <v>55</v>
      </c>
    </row>
    <row r="70" ht="14.25">
      <c r="A70" s="128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68:Y65536 M68:M65536 Y3 M3">
    <cfRule type="cellIs" priority="4" dxfId="89" operator="lessThan" stopIfTrue="1">
      <formula>0</formula>
    </cfRule>
  </conditionalFormatting>
  <conditionalFormatting sqref="Y9:Y67 M9:M67">
    <cfRule type="cellIs" priority="5" dxfId="89" operator="lessThan" stopIfTrue="1">
      <formula>0</formula>
    </cfRule>
    <cfRule type="cellIs" priority="6" dxfId="91" operator="greaterThanOrEqual" stopIfTrue="1">
      <formula>0</formula>
    </cfRule>
  </conditionalFormatting>
  <conditionalFormatting sqref="M5 Y5 Y7:Y8 M7:M8">
    <cfRule type="cellIs" priority="2" dxfId="89" operator="lessThan" stopIfTrue="1">
      <formula>0</formula>
    </cfRule>
  </conditionalFormatting>
  <conditionalFormatting sqref="M6 Y6">
    <cfRule type="cellIs" priority="1" dxfId="89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5"/>
  <sheetViews>
    <sheetView showGridLines="0" zoomScale="75" zoomScaleNormal="75" zoomScalePageLayoutView="0" workbookViewId="0" topLeftCell="E1">
      <selection activeCell="U10" sqref="U10:X62"/>
    </sheetView>
  </sheetViews>
  <sheetFormatPr defaultColWidth="8.00390625" defaultRowHeight="15"/>
  <cols>
    <col min="1" max="1" width="25.28125" style="128" customWidth="1"/>
    <col min="2" max="2" width="39.421875" style="128" customWidth="1"/>
    <col min="3" max="3" width="12.28125" style="128" customWidth="1"/>
    <col min="4" max="4" width="12.28125" style="128" bestFit="1" customWidth="1"/>
    <col min="5" max="5" width="9.140625" style="128" bestFit="1" customWidth="1"/>
    <col min="6" max="6" width="11.28125" style="128" bestFit="1" customWidth="1"/>
    <col min="7" max="7" width="11.7109375" style="128" customWidth="1"/>
    <col min="8" max="8" width="10.28125" style="128" customWidth="1"/>
    <col min="9" max="10" width="12.7109375" style="128" bestFit="1" customWidth="1"/>
    <col min="11" max="11" width="9.7109375" style="128" bestFit="1" customWidth="1"/>
    <col min="12" max="12" width="10.7109375" style="128" bestFit="1" customWidth="1"/>
    <col min="13" max="13" width="12.7109375" style="128" bestFit="1" customWidth="1"/>
    <col min="14" max="14" width="9.28125" style="128" customWidth="1"/>
    <col min="15" max="16" width="13.00390625" style="128" bestFit="1" customWidth="1"/>
    <col min="17" max="18" width="10.7109375" style="128" bestFit="1" customWidth="1"/>
    <col min="19" max="19" width="13.00390625" style="128" bestFit="1" customWidth="1"/>
    <col min="20" max="20" width="10.7109375" style="128" customWidth="1"/>
    <col min="21" max="22" width="13.140625" style="128" bestFit="1" customWidth="1"/>
    <col min="23" max="23" width="10.28125" style="128" customWidth="1"/>
    <col min="24" max="24" width="10.8515625" style="128" bestFit="1" customWidth="1"/>
    <col min="25" max="25" width="13.00390625" style="128" bestFit="1" customWidth="1"/>
    <col min="26" max="26" width="9.8515625" style="128" bestFit="1" customWidth="1"/>
    <col min="27" max="16384" width="8.00390625" style="128" customWidth="1"/>
  </cols>
  <sheetData>
    <row r="1" spans="25:26" ht="21" thickBot="1">
      <c r="Y1" s="666" t="s">
        <v>28</v>
      </c>
      <c r="Z1" s="667"/>
    </row>
    <row r="2" ht="9.75" customHeight="1" thickBot="1"/>
    <row r="3" spans="1:26" ht="24" customHeight="1" thickTop="1">
      <c r="A3" s="579" t="s">
        <v>120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1"/>
    </row>
    <row r="4" spans="1:26" ht="21" customHeight="1" thickBot="1">
      <c r="A4" s="591" t="s">
        <v>45</v>
      </c>
      <c r="B4" s="592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592"/>
      <c r="Z4" s="593"/>
    </row>
    <row r="5" spans="1:26" s="174" customFormat="1" ht="19.5" customHeight="1" thickBot="1" thickTop="1">
      <c r="A5" s="659" t="s">
        <v>121</v>
      </c>
      <c r="B5" s="659" t="s">
        <v>122</v>
      </c>
      <c r="C5" s="568" t="s">
        <v>36</v>
      </c>
      <c r="D5" s="569"/>
      <c r="E5" s="569"/>
      <c r="F5" s="569"/>
      <c r="G5" s="569"/>
      <c r="H5" s="569"/>
      <c r="I5" s="569"/>
      <c r="J5" s="569"/>
      <c r="K5" s="570"/>
      <c r="L5" s="570"/>
      <c r="M5" s="570"/>
      <c r="N5" s="571"/>
      <c r="O5" s="572" t="s">
        <v>35</v>
      </c>
      <c r="P5" s="569"/>
      <c r="Q5" s="569"/>
      <c r="R5" s="569"/>
      <c r="S5" s="569"/>
      <c r="T5" s="569"/>
      <c r="U5" s="569"/>
      <c r="V5" s="569"/>
      <c r="W5" s="569"/>
      <c r="X5" s="569"/>
      <c r="Y5" s="569"/>
      <c r="Z5" s="571"/>
    </row>
    <row r="6" spans="1:26" s="173" customFormat="1" ht="26.25" customHeight="1" thickBot="1">
      <c r="A6" s="660"/>
      <c r="B6" s="660"/>
      <c r="C6" s="668" t="s">
        <v>156</v>
      </c>
      <c r="D6" s="664"/>
      <c r="E6" s="664"/>
      <c r="F6" s="664"/>
      <c r="G6" s="665"/>
      <c r="H6" s="565" t="s">
        <v>34</v>
      </c>
      <c r="I6" s="668" t="s">
        <v>146</v>
      </c>
      <c r="J6" s="664"/>
      <c r="K6" s="664"/>
      <c r="L6" s="664"/>
      <c r="M6" s="665"/>
      <c r="N6" s="565" t="s">
        <v>33</v>
      </c>
      <c r="O6" s="663" t="s">
        <v>157</v>
      </c>
      <c r="P6" s="664"/>
      <c r="Q6" s="664"/>
      <c r="R6" s="664"/>
      <c r="S6" s="665"/>
      <c r="T6" s="565" t="s">
        <v>34</v>
      </c>
      <c r="U6" s="663" t="s">
        <v>147</v>
      </c>
      <c r="V6" s="664"/>
      <c r="W6" s="664"/>
      <c r="X6" s="664"/>
      <c r="Y6" s="665"/>
      <c r="Z6" s="565" t="s">
        <v>33</v>
      </c>
    </row>
    <row r="7" spans="1:26" s="168" customFormat="1" ht="26.25" customHeight="1">
      <c r="A7" s="661"/>
      <c r="B7" s="661"/>
      <c r="C7" s="588" t="s">
        <v>22</v>
      </c>
      <c r="D7" s="589"/>
      <c r="E7" s="586" t="s">
        <v>21</v>
      </c>
      <c r="F7" s="587"/>
      <c r="G7" s="573" t="s">
        <v>17</v>
      </c>
      <c r="H7" s="566"/>
      <c r="I7" s="588" t="s">
        <v>22</v>
      </c>
      <c r="J7" s="589"/>
      <c r="K7" s="586" t="s">
        <v>21</v>
      </c>
      <c r="L7" s="587"/>
      <c r="M7" s="573" t="s">
        <v>17</v>
      </c>
      <c r="N7" s="566"/>
      <c r="O7" s="589" t="s">
        <v>22</v>
      </c>
      <c r="P7" s="589"/>
      <c r="Q7" s="594" t="s">
        <v>21</v>
      </c>
      <c r="R7" s="589"/>
      <c r="S7" s="573" t="s">
        <v>17</v>
      </c>
      <c r="T7" s="566"/>
      <c r="U7" s="595" t="s">
        <v>22</v>
      </c>
      <c r="V7" s="587"/>
      <c r="W7" s="586" t="s">
        <v>21</v>
      </c>
      <c r="X7" s="590"/>
      <c r="Y7" s="573" t="s">
        <v>17</v>
      </c>
      <c r="Z7" s="566"/>
    </row>
    <row r="8" spans="1:26" s="168" customFormat="1" ht="15.75" thickBot="1">
      <c r="A8" s="662"/>
      <c r="B8" s="662"/>
      <c r="C8" s="171" t="s">
        <v>19</v>
      </c>
      <c r="D8" s="169" t="s">
        <v>18</v>
      </c>
      <c r="E8" s="170" t="s">
        <v>19</v>
      </c>
      <c r="F8" s="169" t="s">
        <v>18</v>
      </c>
      <c r="G8" s="574"/>
      <c r="H8" s="567"/>
      <c r="I8" s="171" t="s">
        <v>19</v>
      </c>
      <c r="J8" s="169" t="s">
        <v>18</v>
      </c>
      <c r="K8" s="170" t="s">
        <v>19</v>
      </c>
      <c r="L8" s="169" t="s">
        <v>18</v>
      </c>
      <c r="M8" s="574"/>
      <c r="N8" s="567"/>
      <c r="O8" s="172" t="s">
        <v>19</v>
      </c>
      <c r="P8" s="169" t="s">
        <v>18</v>
      </c>
      <c r="Q8" s="170" t="s">
        <v>19</v>
      </c>
      <c r="R8" s="169" t="s">
        <v>18</v>
      </c>
      <c r="S8" s="574"/>
      <c r="T8" s="567"/>
      <c r="U8" s="171" t="s">
        <v>19</v>
      </c>
      <c r="V8" s="169" t="s">
        <v>18</v>
      </c>
      <c r="W8" s="170" t="s">
        <v>19</v>
      </c>
      <c r="X8" s="169" t="s">
        <v>18</v>
      </c>
      <c r="Y8" s="574"/>
      <c r="Z8" s="567"/>
    </row>
    <row r="9" spans="1:26" s="157" customFormat="1" ht="18" customHeight="1" thickBot="1" thickTop="1">
      <c r="A9" s="167" t="s">
        <v>24</v>
      </c>
      <c r="B9" s="372"/>
      <c r="C9" s="166">
        <f>SUM(C10:C62)</f>
        <v>1599832</v>
      </c>
      <c r="D9" s="160">
        <f>SUM(D10:D62)</f>
        <v>1599832</v>
      </c>
      <c r="E9" s="161">
        <f>SUM(E10:E62)</f>
        <v>71532</v>
      </c>
      <c r="F9" s="160">
        <f>SUM(F10:F62)</f>
        <v>71532</v>
      </c>
      <c r="G9" s="159">
        <f>SUM(C9:F9)</f>
        <v>3342728</v>
      </c>
      <c r="H9" s="163">
        <f aca="true" t="shared" si="0" ref="H9:H18">G9/$G$9</f>
        <v>1</v>
      </c>
      <c r="I9" s="162">
        <f>SUM(I10:I62)</f>
        <v>1541080</v>
      </c>
      <c r="J9" s="160">
        <f>SUM(J10:J62)</f>
        <v>1541080</v>
      </c>
      <c r="K9" s="161">
        <f>SUM(K10:K62)</f>
        <v>74497</v>
      </c>
      <c r="L9" s="160">
        <f>SUM(L10:L62)</f>
        <v>74497</v>
      </c>
      <c r="M9" s="159">
        <f aca="true" t="shared" si="1" ref="M9:M18">SUM(I9:L9)</f>
        <v>3231154</v>
      </c>
      <c r="N9" s="165">
        <f aca="true" t="shared" si="2" ref="N9:N18">IF(ISERROR(G9/M9-1),"         /0",(G9/M9-1))</f>
        <v>0.03453069708221901</v>
      </c>
      <c r="O9" s="164">
        <f>SUM(O10:O62)</f>
        <v>1599832</v>
      </c>
      <c r="P9" s="160">
        <f>SUM(P10:P62)</f>
        <v>1599832</v>
      </c>
      <c r="Q9" s="161">
        <f>SUM(Q10:Q62)</f>
        <v>71532</v>
      </c>
      <c r="R9" s="160">
        <f>SUM(R10:R62)</f>
        <v>71532</v>
      </c>
      <c r="S9" s="159">
        <f aca="true" t="shared" si="3" ref="S9:S18">SUM(O9:R9)</f>
        <v>3342728</v>
      </c>
      <c r="T9" s="163">
        <f aca="true" t="shared" si="4" ref="T9:T18">S9/$S$9</f>
        <v>1</v>
      </c>
      <c r="U9" s="162">
        <f>SUM(U10:U62)</f>
        <v>1541080</v>
      </c>
      <c r="V9" s="160">
        <f>SUM(V10:V62)</f>
        <v>1541080</v>
      </c>
      <c r="W9" s="161">
        <f>SUM(W10:W62)</f>
        <v>74497</v>
      </c>
      <c r="X9" s="160">
        <f>SUM(X10:X62)</f>
        <v>74497</v>
      </c>
      <c r="Y9" s="159">
        <f aca="true" t="shared" si="5" ref="Y9:Y18">SUM(U9:X9)</f>
        <v>3231154</v>
      </c>
      <c r="Z9" s="158">
        <f>IF(ISERROR(S9/Y9-1),"         /0",(S9/Y9-1))</f>
        <v>0.03453069708221901</v>
      </c>
    </row>
    <row r="10" spans="1:26" ht="21" customHeight="1" thickTop="1">
      <c r="A10" s="156" t="s">
        <v>361</v>
      </c>
      <c r="B10" s="373" t="s">
        <v>362</v>
      </c>
      <c r="C10" s="154">
        <v>520935</v>
      </c>
      <c r="D10" s="150">
        <v>603572</v>
      </c>
      <c r="E10" s="151">
        <v>15575</v>
      </c>
      <c r="F10" s="150">
        <v>15921</v>
      </c>
      <c r="G10" s="149">
        <f aca="true" t="shared" si="6" ref="G10:G62">SUM(C10:F10)</f>
        <v>1156003</v>
      </c>
      <c r="H10" s="153">
        <f t="shared" si="0"/>
        <v>0.3458262233720482</v>
      </c>
      <c r="I10" s="152">
        <v>488181</v>
      </c>
      <c r="J10" s="150">
        <v>579594</v>
      </c>
      <c r="K10" s="151">
        <v>17481</v>
      </c>
      <c r="L10" s="150">
        <v>18227</v>
      </c>
      <c r="M10" s="149">
        <f t="shared" si="1"/>
        <v>1103483</v>
      </c>
      <c r="N10" s="155">
        <f t="shared" si="2"/>
        <v>0.04759475225264009</v>
      </c>
      <c r="O10" s="154">
        <v>520935</v>
      </c>
      <c r="P10" s="150">
        <v>603572</v>
      </c>
      <c r="Q10" s="151">
        <v>15575</v>
      </c>
      <c r="R10" s="150">
        <v>15921</v>
      </c>
      <c r="S10" s="149">
        <f t="shared" si="3"/>
        <v>1156003</v>
      </c>
      <c r="T10" s="153">
        <f t="shared" si="4"/>
        <v>0.3458262233720482</v>
      </c>
      <c r="U10" s="152">
        <v>488181</v>
      </c>
      <c r="V10" s="150">
        <v>579594</v>
      </c>
      <c r="W10" s="151">
        <v>17481</v>
      </c>
      <c r="X10" s="150">
        <v>18227</v>
      </c>
      <c r="Y10" s="149">
        <f t="shared" si="5"/>
        <v>1103483</v>
      </c>
      <c r="Z10" s="148">
        <f aca="true" t="shared" si="7" ref="Z10:Z18">IF(ISERROR(S10/Y10-1),"         /0",IF(S10/Y10&gt;5,"  *  ",(S10/Y10-1)))</f>
        <v>0.04759475225264009</v>
      </c>
    </row>
    <row r="11" spans="1:26" ht="21" customHeight="1">
      <c r="A11" s="147" t="s">
        <v>363</v>
      </c>
      <c r="B11" s="374" t="s">
        <v>364</v>
      </c>
      <c r="C11" s="145">
        <v>215320</v>
      </c>
      <c r="D11" s="141">
        <v>208545</v>
      </c>
      <c r="E11" s="142">
        <v>1463</v>
      </c>
      <c r="F11" s="141">
        <v>2164</v>
      </c>
      <c r="G11" s="140">
        <f t="shared" si="6"/>
        <v>427492</v>
      </c>
      <c r="H11" s="144">
        <f t="shared" si="0"/>
        <v>0.12788716282030724</v>
      </c>
      <c r="I11" s="143">
        <v>211509</v>
      </c>
      <c r="J11" s="141">
        <v>201480</v>
      </c>
      <c r="K11" s="142">
        <v>3517</v>
      </c>
      <c r="L11" s="141">
        <v>3567</v>
      </c>
      <c r="M11" s="140">
        <f t="shared" si="1"/>
        <v>420073</v>
      </c>
      <c r="N11" s="146">
        <f t="shared" si="2"/>
        <v>0.017661216026738202</v>
      </c>
      <c r="O11" s="145">
        <v>215320</v>
      </c>
      <c r="P11" s="141">
        <v>208545</v>
      </c>
      <c r="Q11" s="142">
        <v>1463</v>
      </c>
      <c r="R11" s="141">
        <v>2164</v>
      </c>
      <c r="S11" s="140">
        <f t="shared" si="3"/>
        <v>427492</v>
      </c>
      <c r="T11" s="144">
        <f t="shared" si="4"/>
        <v>0.12788716282030724</v>
      </c>
      <c r="U11" s="143">
        <v>211509</v>
      </c>
      <c r="V11" s="141">
        <v>201480</v>
      </c>
      <c r="W11" s="142">
        <v>3517</v>
      </c>
      <c r="X11" s="141">
        <v>3567</v>
      </c>
      <c r="Y11" s="140">
        <f t="shared" si="5"/>
        <v>420073</v>
      </c>
      <c r="Z11" s="139">
        <f t="shared" si="7"/>
        <v>0.017661216026738202</v>
      </c>
    </row>
    <row r="12" spans="1:26" ht="21" customHeight="1">
      <c r="A12" s="147" t="s">
        <v>365</v>
      </c>
      <c r="B12" s="374" t="s">
        <v>366</v>
      </c>
      <c r="C12" s="145">
        <v>147728</v>
      </c>
      <c r="D12" s="141">
        <v>135058</v>
      </c>
      <c r="E12" s="142">
        <v>2357</v>
      </c>
      <c r="F12" s="141">
        <v>2768</v>
      </c>
      <c r="G12" s="140">
        <f t="shared" si="6"/>
        <v>287911</v>
      </c>
      <c r="H12" s="144">
        <f t="shared" si="0"/>
        <v>0.08613054965884152</v>
      </c>
      <c r="I12" s="143">
        <v>141335</v>
      </c>
      <c r="J12" s="141">
        <v>122916</v>
      </c>
      <c r="K12" s="142">
        <v>3322</v>
      </c>
      <c r="L12" s="141">
        <v>3360</v>
      </c>
      <c r="M12" s="140">
        <f t="shared" si="1"/>
        <v>270933</v>
      </c>
      <c r="N12" s="146">
        <f t="shared" si="2"/>
        <v>0.06266493930233663</v>
      </c>
      <c r="O12" s="145">
        <v>147728</v>
      </c>
      <c r="P12" s="141">
        <v>135058</v>
      </c>
      <c r="Q12" s="142">
        <v>2357</v>
      </c>
      <c r="R12" s="141">
        <v>2768</v>
      </c>
      <c r="S12" s="140">
        <f t="shared" si="3"/>
        <v>287911</v>
      </c>
      <c r="T12" s="144">
        <f t="shared" si="4"/>
        <v>0.08613054965884152</v>
      </c>
      <c r="U12" s="143">
        <v>141335</v>
      </c>
      <c r="V12" s="141">
        <v>122916</v>
      </c>
      <c r="W12" s="142">
        <v>3322</v>
      </c>
      <c r="X12" s="141">
        <v>3360</v>
      </c>
      <c r="Y12" s="140">
        <f t="shared" si="5"/>
        <v>270933</v>
      </c>
      <c r="Z12" s="139">
        <f t="shared" si="7"/>
        <v>0.06266493930233663</v>
      </c>
    </row>
    <row r="13" spans="1:26" ht="21" customHeight="1">
      <c r="A13" s="147" t="s">
        <v>367</v>
      </c>
      <c r="B13" s="374" t="s">
        <v>368</v>
      </c>
      <c r="C13" s="145">
        <v>136283</v>
      </c>
      <c r="D13" s="141">
        <v>126748</v>
      </c>
      <c r="E13" s="142">
        <v>1025</v>
      </c>
      <c r="F13" s="141">
        <v>868</v>
      </c>
      <c r="G13" s="140">
        <f t="shared" si="6"/>
        <v>264924</v>
      </c>
      <c r="H13" s="144">
        <f t="shared" si="0"/>
        <v>0.07925383100270199</v>
      </c>
      <c r="I13" s="143">
        <v>149128</v>
      </c>
      <c r="J13" s="141">
        <v>135863</v>
      </c>
      <c r="K13" s="142">
        <v>1359</v>
      </c>
      <c r="L13" s="141">
        <v>1060</v>
      </c>
      <c r="M13" s="140">
        <f t="shared" si="1"/>
        <v>287410</v>
      </c>
      <c r="N13" s="146">
        <f t="shared" si="2"/>
        <v>-0.07823666539090501</v>
      </c>
      <c r="O13" s="145">
        <v>136283</v>
      </c>
      <c r="P13" s="141">
        <v>126748</v>
      </c>
      <c r="Q13" s="142">
        <v>1025</v>
      </c>
      <c r="R13" s="141">
        <v>868</v>
      </c>
      <c r="S13" s="140">
        <f t="shared" si="3"/>
        <v>264924</v>
      </c>
      <c r="T13" s="144">
        <f t="shared" si="4"/>
        <v>0.07925383100270199</v>
      </c>
      <c r="U13" s="143">
        <v>149128</v>
      </c>
      <c r="V13" s="141">
        <v>135863</v>
      </c>
      <c r="W13" s="142">
        <v>1359</v>
      </c>
      <c r="X13" s="141">
        <v>1060</v>
      </c>
      <c r="Y13" s="140">
        <f t="shared" si="5"/>
        <v>287410</v>
      </c>
      <c r="Z13" s="139">
        <f t="shared" si="7"/>
        <v>-0.07823666539090501</v>
      </c>
    </row>
    <row r="14" spans="1:26" ht="21" customHeight="1">
      <c r="A14" s="147" t="s">
        <v>369</v>
      </c>
      <c r="B14" s="374" t="s">
        <v>370</v>
      </c>
      <c r="C14" s="145">
        <v>92075</v>
      </c>
      <c r="D14" s="141">
        <v>80331</v>
      </c>
      <c r="E14" s="142">
        <v>784</v>
      </c>
      <c r="F14" s="141">
        <v>828</v>
      </c>
      <c r="G14" s="140">
        <f t="shared" si="6"/>
        <v>174018</v>
      </c>
      <c r="H14" s="144">
        <f t="shared" si="0"/>
        <v>0.05205867782242528</v>
      </c>
      <c r="I14" s="143">
        <v>86691</v>
      </c>
      <c r="J14" s="141">
        <v>76506</v>
      </c>
      <c r="K14" s="142">
        <v>796</v>
      </c>
      <c r="L14" s="141">
        <v>742</v>
      </c>
      <c r="M14" s="140">
        <f t="shared" si="1"/>
        <v>164735</v>
      </c>
      <c r="N14" s="146">
        <f t="shared" si="2"/>
        <v>0.05635110935745291</v>
      </c>
      <c r="O14" s="145">
        <v>92075</v>
      </c>
      <c r="P14" s="141">
        <v>80331</v>
      </c>
      <c r="Q14" s="142">
        <v>784</v>
      </c>
      <c r="R14" s="141">
        <v>828</v>
      </c>
      <c r="S14" s="140">
        <f t="shared" si="3"/>
        <v>174018</v>
      </c>
      <c r="T14" s="144">
        <f t="shared" si="4"/>
        <v>0.05205867782242528</v>
      </c>
      <c r="U14" s="143">
        <v>86691</v>
      </c>
      <c r="V14" s="141">
        <v>76506</v>
      </c>
      <c r="W14" s="142">
        <v>796</v>
      </c>
      <c r="X14" s="141">
        <v>742</v>
      </c>
      <c r="Y14" s="140">
        <f t="shared" si="5"/>
        <v>164735</v>
      </c>
      <c r="Z14" s="139">
        <f t="shared" si="7"/>
        <v>0.05635110935745291</v>
      </c>
    </row>
    <row r="15" spans="1:26" ht="21" customHeight="1">
      <c r="A15" s="147" t="s">
        <v>371</v>
      </c>
      <c r="B15" s="374" t="s">
        <v>372</v>
      </c>
      <c r="C15" s="145">
        <v>54901</v>
      </c>
      <c r="D15" s="141">
        <v>50812</v>
      </c>
      <c r="E15" s="142">
        <v>12687</v>
      </c>
      <c r="F15" s="141">
        <v>12512</v>
      </c>
      <c r="G15" s="140">
        <f t="shared" si="6"/>
        <v>130912</v>
      </c>
      <c r="H15" s="144">
        <f t="shared" si="0"/>
        <v>0.039163222374060946</v>
      </c>
      <c r="I15" s="143">
        <v>50189</v>
      </c>
      <c r="J15" s="141">
        <v>45498</v>
      </c>
      <c r="K15" s="142">
        <v>14811</v>
      </c>
      <c r="L15" s="141">
        <v>14641</v>
      </c>
      <c r="M15" s="140">
        <f t="shared" si="1"/>
        <v>125139</v>
      </c>
      <c r="N15" s="146">
        <f t="shared" si="2"/>
        <v>0.04613270043711393</v>
      </c>
      <c r="O15" s="145">
        <v>54901</v>
      </c>
      <c r="P15" s="141">
        <v>50812</v>
      </c>
      <c r="Q15" s="142">
        <v>12687</v>
      </c>
      <c r="R15" s="141">
        <v>12512</v>
      </c>
      <c r="S15" s="140">
        <f t="shared" si="3"/>
        <v>130912</v>
      </c>
      <c r="T15" s="144">
        <f t="shared" si="4"/>
        <v>0.039163222374060946</v>
      </c>
      <c r="U15" s="143">
        <v>50189</v>
      </c>
      <c r="V15" s="141">
        <v>45498</v>
      </c>
      <c r="W15" s="142">
        <v>14811</v>
      </c>
      <c r="X15" s="141">
        <v>14641</v>
      </c>
      <c r="Y15" s="140">
        <f t="shared" si="5"/>
        <v>125139</v>
      </c>
      <c r="Z15" s="139">
        <f t="shared" si="7"/>
        <v>0.04613270043711393</v>
      </c>
    </row>
    <row r="16" spans="1:26" ht="21" customHeight="1">
      <c r="A16" s="147" t="s">
        <v>373</v>
      </c>
      <c r="B16" s="374" t="s">
        <v>374</v>
      </c>
      <c r="C16" s="145">
        <v>59146</v>
      </c>
      <c r="D16" s="141">
        <v>54268</v>
      </c>
      <c r="E16" s="142">
        <v>1804</v>
      </c>
      <c r="F16" s="141">
        <v>1584</v>
      </c>
      <c r="G16" s="140">
        <f t="shared" si="6"/>
        <v>116802</v>
      </c>
      <c r="H16" s="144">
        <f>G16/$G$9</f>
        <v>0.03494211913143995</v>
      </c>
      <c r="I16" s="143">
        <v>54401</v>
      </c>
      <c r="J16" s="141">
        <v>49520</v>
      </c>
      <c r="K16" s="142">
        <v>1725</v>
      </c>
      <c r="L16" s="141">
        <v>1716</v>
      </c>
      <c r="M16" s="140">
        <f>SUM(I16:L16)</f>
        <v>107362</v>
      </c>
      <c r="N16" s="146">
        <f>IF(ISERROR(G16/M16-1),"         /0",(G16/M16-1))</f>
        <v>0.08792682699651655</v>
      </c>
      <c r="O16" s="145">
        <v>59146</v>
      </c>
      <c r="P16" s="141">
        <v>54268</v>
      </c>
      <c r="Q16" s="142">
        <v>1804</v>
      </c>
      <c r="R16" s="141">
        <v>1584</v>
      </c>
      <c r="S16" s="140">
        <f>SUM(O16:R16)</f>
        <v>116802</v>
      </c>
      <c r="T16" s="144">
        <f>S16/$S$9</f>
        <v>0.03494211913143995</v>
      </c>
      <c r="U16" s="143">
        <v>54401</v>
      </c>
      <c r="V16" s="141">
        <v>49520</v>
      </c>
      <c r="W16" s="142">
        <v>1725</v>
      </c>
      <c r="X16" s="141">
        <v>1716</v>
      </c>
      <c r="Y16" s="140">
        <f>SUM(U16:X16)</f>
        <v>107362</v>
      </c>
      <c r="Z16" s="139">
        <f>IF(ISERROR(S16/Y16-1),"         /0",IF(S16/Y16&gt;5,"  *  ",(S16/Y16-1)))</f>
        <v>0.08792682699651655</v>
      </c>
    </row>
    <row r="17" spans="1:26" ht="21" customHeight="1">
      <c r="A17" s="147" t="s">
        <v>375</v>
      </c>
      <c r="B17" s="374" t="s">
        <v>376</v>
      </c>
      <c r="C17" s="145">
        <v>58030</v>
      </c>
      <c r="D17" s="141">
        <v>54080</v>
      </c>
      <c r="E17" s="142">
        <v>1257</v>
      </c>
      <c r="F17" s="141">
        <v>944</v>
      </c>
      <c r="G17" s="140">
        <f t="shared" si="6"/>
        <v>114311</v>
      </c>
      <c r="H17" s="144">
        <f>G17/$G$9</f>
        <v>0.0341969194023564</v>
      </c>
      <c r="I17" s="143">
        <v>59520</v>
      </c>
      <c r="J17" s="141">
        <v>56185</v>
      </c>
      <c r="K17" s="142">
        <v>187</v>
      </c>
      <c r="L17" s="141">
        <v>195</v>
      </c>
      <c r="M17" s="140">
        <f>SUM(I17:L17)</f>
        <v>116087</v>
      </c>
      <c r="N17" s="146">
        <f>IF(ISERROR(G17/M17-1),"         /0",(G17/M17-1))</f>
        <v>-0.015298870674580245</v>
      </c>
      <c r="O17" s="145">
        <v>58030</v>
      </c>
      <c r="P17" s="141">
        <v>54080</v>
      </c>
      <c r="Q17" s="142">
        <v>1257</v>
      </c>
      <c r="R17" s="141">
        <v>944</v>
      </c>
      <c r="S17" s="140">
        <f>SUM(O17:R17)</f>
        <v>114311</v>
      </c>
      <c r="T17" s="144">
        <f>S17/$S$9</f>
        <v>0.0341969194023564</v>
      </c>
      <c r="U17" s="143">
        <v>59520</v>
      </c>
      <c r="V17" s="141">
        <v>56185</v>
      </c>
      <c r="W17" s="142">
        <v>187</v>
      </c>
      <c r="X17" s="141">
        <v>195</v>
      </c>
      <c r="Y17" s="140">
        <f>SUM(U17:X17)</f>
        <v>116087</v>
      </c>
      <c r="Z17" s="139">
        <f>IF(ISERROR(S17/Y17-1),"         /0",IF(S17/Y17&gt;5,"  *  ",(S17/Y17-1)))</f>
        <v>-0.015298870674580245</v>
      </c>
    </row>
    <row r="18" spans="1:26" ht="21" customHeight="1">
      <c r="A18" s="147" t="s">
        <v>377</v>
      </c>
      <c r="B18" s="374" t="s">
        <v>378</v>
      </c>
      <c r="C18" s="145">
        <v>45427</v>
      </c>
      <c r="D18" s="141">
        <v>37977</v>
      </c>
      <c r="E18" s="142">
        <v>1193</v>
      </c>
      <c r="F18" s="141">
        <v>1316</v>
      </c>
      <c r="G18" s="140">
        <f t="shared" si="6"/>
        <v>85913</v>
      </c>
      <c r="H18" s="144">
        <f t="shared" si="0"/>
        <v>0.025701462996690128</v>
      </c>
      <c r="I18" s="143">
        <v>42195</v>
      </c>
      <c r="J18" s="141">
        <v>36181</v>
      </c>
      <c r="K18" s="142">
        <v>1333</v>
      </c>
      <c r="L18" s="141">
        <v>1393</v>
      </c>
      <c r="M18" s="140">
        <f t="shared" si="1"/>
        <v>81102</v>
      </c>
      <c r="N18" s="146">
        <f t="shared" si="2"/>
        <v>0.05932036201326718</v>
      </c>
      <c r="O18" s="145">
        <v>45427</v>
      </c>
      <c r="P18" s="141">
        <v>37977</v>
      </c>
      <c r="Q18" s="142">
        <v>1193</v>
      </c>
      <c r="R18" s="141">
        <v>1316</v>
      </c>
      <c r="S18" s="140">
        <f t="shared" si="3"/>
        <v>85913</v>
      </c>
      <c r="T18" s="144">
        <f t="shared" si="4"/>
        <v>0.025701462996690128</v>
      </c>
      <c r="U18" s="143">
        <v>42195</v>
      </c>
      <c r="V18" s="141">
        <v>36181</v>
      </c>
      <c r="W18" s="142">
        <v>1333</v>
      </c>
      <c r="X18" s="141">
        <v>1393</v>
      </c>
      <c r="Y18" s="140">
        <f t="shared" si="5"/>
        <v>81102</v>
      </c>
      <c r="Z18" s="139">
        <f t="shared" si="7"/>
        <v>0.05932036201326718</v>
      </c>
    </row>
    <row r="19" spans="1:26" ht="21" customHeight="1">
      <c r="A19" s="147" t="s">
        <v>379</v>
      </c>
      <c r="B19" s="374" t="s">
        <v>380</v>
      </c>
      <c r="C19" s="145">
        <v>34443</v>
      </c>
      <c r="D19" s="141">
        <v>39469</v>
      </c>
      <c r="E19" s="142">
        <v>1494</v>
      </c>
      <c r="F19" s="141">
        <v>1974</v>
      </c>
      <c r="G19" s="140">
        <f t="shared" si="6"/>
        <v>77380</v>
      </c>
      <c r="H19" s="144">
        <f aca="true" t="shared" si="8" ref="H19:H29">G19/$G$9</f>
        <v>0.023148757541744346</v>
      </c>
      <c r="I19" s="143">
        <v>35420</v>
      </c>
      <c r="J19" s="141">
        <v>39683</v>
      </c>
      <c r="K19" s="142">
        <v>1247</v>
      </c>
      <c r="L19" s="141">
        <v>1702</v>
      </c>
      <c r="M19" s="140">
        <f aca="true" t="shared" si="9" ref="M19:M29">SUM(I19:L19)</f>
        <v>78052</v>
      </c>
      <c r="N19" s="146">
        <f aca="true" t="shared" si="10" ref="N19:N29">IF(ISERROR(G19/M19-1),"         /0",(G19/M19-1))</f>
        <v>-0.008609644852149878</v>
      </c>
      <c r="O19" s="145">
        <v>34443</v>
      </c>
      <c r="P19" s="141">
        <v>39469</v>
      </c>
      <c r="Q19" s="142">
        <v>1494</v>
      </c>
      <c r="R19" s="141">
        <v>1974</v>
      </c>
      <c r="S19" s="140">
        <f aca="true" t="shared" si="11" ref="S19:S29">SUM(O19:R19)</f>
        <v>77380</v>
      </c>
      <c r="T19" s="144">
        <f aca="true" t="shared" si="12" ref="T19:T29">S19/$S$9</f>
        <v>0.023148757541744346</v>
      </c>
      <c r="U19" s="143">
        <v>35420</v>
      </c>
      <c r="V19" s="141">
        <v>39683</v>
      </c>
      <c r="W19" s="142">
        <v>1247</v>
      </c>
      <c r="X19" s="141">
        <v>1702</v>
      </c>
      <c r="Y19" s="140">
        <f aca="true" t="shared" si="13" ref="Y19:Y29">SUM(U19:X19)</f>
        <v>78052</v>
      </c>
      <c r="Z19" s="139">
        <f aca="true" t="shared" si="14" ref="Z19:Z29">IF(ISERROR(S19/Y19-1),"         /0",IF(S19/Y19&gt;5,"  *  ",(S19/Y19-1)))</f>
        <v>-0.008609644852149878</v>
      </c>
    </row>
    <row r="20" spans="1:26" ht="21" customHeight="1">
      <c r="A20" s="147" t="s">
        <v>381</v>
      </c>
      <c r="B20" s="374" t="s">
        <v>382</v>
      </c>
      <c r="C20" s="145">
        <v>36046</v>
      </c>
      <c r="D20" s="141">
        <v>33579</v>
      </c>
      <c r="E20" s="142">
        <v>203</v>
      </c>
      <c r="F20" s="141">
        <v>234</v>
      </c>
      <c r="G20" s="140">
        <f t="shared" si="6"/>
        <v>70062</v>
      </c>
      <c r="H20" s="144">
        <f t="shared" si="8"/>
        <v>0.0209595276672227</v>
      </c>
      <c r="I20" s="143">
        <v>39301</v>
      </c>
      <c r="J20" s="141">
        <v>37029</v>
      </c>
      <c r="K20" s="142">
        <v>189</v>
      </c>
      <c r="L20" s="141">
        <v>186</v>
      </c>
      <c r="M20" s="140">
        <f t="shared" si="9"/>
        <v>76705</v>
      </c>
      <c r="N20" s="146">
        <f t="shared" si="10"/>
        <v>-0.08660452382504402</v>
      </c>
      <c r="O20" s="145">
        <v>36046</v>
      </c>
      <c r="P20" s="141">
        <v>33579</v>
      </c>
      <c r="Q20" s="142">
        <v>203</v>
      </c>
      <c r="R20" s="141">
        <v>234</v>
      </c>
      <c r="S20" s="140">
        <f t="shared" si="11"/>
        <v>70062</v>
      </c>
      <c r="T20" s="144">
        <f t="shared" si="12"/>
        <v>0.0209595276672227</v>
      </c>
      <c r="U20" s="143">
        <v>39301</v>
      </c>
      <c r="V20" s="141">
        <v>37029</v>
      </c>
      <c r="W20" s="142">
        <v>189</v>
      </c>
      <c r="X20" s="141">
        <v>186</v>
      </c>
      <c r="Y20" s="140">
        <f t="shared" si="13"/>
        <v>76705</v>
      </c>
      <c r="Z20" s="139">
        <f t="shared" si="14"/>
        <v>-0.08660452382504402</v>
      </c>
    </row>
    <row r="21" spans="1:26" ht="21" customHeight="1">
      <c r="A21" s="147" t="s">
        <v>383</v>
      </c>
      <c r="B21" s="374" t="s">
        <v>384</v>
      </c>
      <c r="C21" s="145">
        <v>36828</v>
      </c>
      <c r="D21" s="141">
        <v>29381</v>
      </c>
      <c r="E21" s="142">
        <v>65</v>
      </c>
      <c r="F21" s="141">
        <v>66</v>
      </c>
      <c r="G21" s="140">
        <f t="shared" si="6"/>
        <v>66340</v>
      </c>
      <c r="H21" s="144">
        <f>G21/$G$9</f>
        <v>0.019846065848013957</v>
      </c>
      <c r="I21" s="143">
        <v>27583</v>
      </c>
      <c r="J21" s="141">
        <v>22845</v>
      </c>
      <c r="K21" s="142">
        <v>167</v>
      </c>
      <c r="L21" s="141">
        <v>178</v>
      </c>
      <c r="M21" s="140">
        <f>SUM(I21:L21)</f>
        <v>50773</v>
      </c>
      <c r="N21" s="146">
        <f>IF(ISERROR(G21/M21-1),"         /0",(G21/M21-1))</f>
        <v>0.3065999645480866</v>
      </c>
      <c r="O21" s="145">
        <v>36828</v>
      </c>
      <c r="P21" s="141">
        <v>29381</v>
      </c>
      <c r="Q21" s="142">
        <v>65</v>
      </c>
      <c r="R21" s="141">
        <v>66</v>
      </c>
      <c r="S21" s="140">
        <f>SUM(O21:R21)</f>
        <v>66340</v>
      </c>
      <c r="T21" s="144">
        <f>S21/$S$9</f>
        <v>0.019846065848013957</v>
      </c>
      <c r="U21" s="143">
        <v>27583</v>
      </c>
      <c r="V21" s="141">
        <v>22845</v>
      </c>
      <c r="W21" s="142">
        <v>167</v>
      </c>
      <c r="X21" s="141">
        <v>178</v>
      </c>
      <c r="Y21" s="140">
        <f>SUM(U21:X21)</f>
        <v>50773</v>
      </c>
      <c r="Z21" s="139">
        <f>IF(ISERROR(S21/Y21-1),"         /0",IF(S21/Y21&gt;5,"  *  ",(S21/Y21-1)))</f>
        <v>0.3065999645480866</v>
      </c>
    </row>
    <row r="22" spans="1:26" ht="21" customHeight="1">
      <c r="A22" s="147" t="s">
        <v>385</v>
      </c>
      <c r="B22" s="374" t="s">
        <v>385</v>
      </c>
      <c r="C22" s="145">
        <v>15500</v>
      </c>
      <c r="D22" s="141">
        <v>15085</v>
      </c>
      <c r="E22" s="142">
        <v>1243</v>
      </c>
      <c r="F22" s="141">
        <v>1176</v>
      </c>
      <c r="G22" s="140">
        <f t="shared" si="6"/>
        <v>33004</v>
      </c>
      <c r="H22" s="144">
        <f>G22/$G$9</f>
        <v>0.009873372885858496</v>
      </c>
      <c r="I22" s="143">
        <v>15322</v>
      </c>
      <c r="J22" s="141">
        <v>14679</v>
      </c>
      <c r="K22" s="142">
        <v>1378</v>
      </c>
      <c r="L22" s="141">
        <v>1441</v>
      </c>
      <c r="M22" s="140">
        <f>SUM(I22:L22)</f>
        <v>32820</v>
      </c>
      <c r="N22" s="146">
        <f>IF(ISERROR(G22/M22-1),"         /0",(G22/M22-1))</f>
        <v>0.0056063375990249575</v>
      </c>
      <c r="O22" s="145">
        <v>15500</v>
      </c>
      <c r="P22" s="141">
        <v>15085</v>
      </c>
      <c r="Q22" s="142">
        <v>1243</v>
      </c>
      <c r="R22" s="141">
        <v>1176</v>
      </c>
      <c r="S22" s="140">
        <f>SUM(O22:R22)</f>
        <v>33004</v>
      </c>
      <c r="T22" s="144">
        <f>S22/$S$9</f>
        <v>0.009873372885858496</v>
      </c>
      <c r="U22" s="143">
        <v>15322</v>
      </c>
      <c r="V22" s="141">
        <v>14679</v>
      </c>
      <c r="W22" s="142">
        <v>1378</v>
      </c>
      <c r="X22" s="141">
        <v>1441</v>
      </c>
      <c r="Y22" s="140">
        <f>SUM(U22:X22)</f>
        <v>32820</v>
      </c>
      <c r="Z22" s="139">
        <f>IF(ISERROR(S22/Y22-1),"         /0",IF(S22/Y22&gt;5,"  *  ",(S22/Y22-1)))</f>
        <v>0.0056063375990249575</v>
      </c>
    </row>
    <row r="23" spans="1:26" ht="21" customHeight="1">
      <c r="A23" s="147" t="s">
        <v>386</v>
      </c>
      <c r="B23" s="374" t="s">
        <v>387</v>
      </c>
      <c r="C23" s="145">
        <v>15974</v>
      </c>
      <c r="D23" s="141">
        <v>12004</v>
      </c>
      <c r="E23" s="142">
        <v>1021</v>
      </c>
      <c r="F23" s="141">
        <v>1265</v>
      </c>
      <c r="G23" s="140">
        <f t="shared" si="6"/>
        <v>30264</v>
      </c>
      <c r="H23" s="144">
        <f>G23/$G$9</f>
        <v>0.009053683099552222</v>
      </c>
      <c r="I23" s="143">
        <v>16042</v>
      </c>
      <c r="J23" s="141">
        <v>11853</v>
      </c>
      <c r="K23" s="142">
        <v>1341</v>
      </c>
      <c r="L23" s="141">
        <v>1467</v>
      </c>
      <c r="M23" s="140">
        <f>SUM(I23:L23)</f>
        <v>30703</v>
      </c>
      <c r="N23" s="146">
        <f>IF(ISERROR(G23/M23-1),"         /0",(G23/M23-1))</f>
        <v>-0.014298277041331464</v>
      </c>
      <c r="O23" s="145">
        <v>15974</v>
      </c>
      <c r="P23" s="141">
        <v>12004</v>
      </c>
      <c r="Q23" s="142">
        <v>1021</v>
      </c>
      <c r="R23" s="141">
        <v>1265</v>
      </c>
      <c r="S23" s="140">
        <f>SUM(O23:R23)</f>
        <v>30264</v>
      </c>
      <c r="T23" s="144">
        <f>S23/$S$9</f>
        <v>0.009053683099552222</v>
      </c>
      <c r="U23" s="143">
        <v>16042</v>
      </c>
      <c r="V23" s="141">
        <v>11853</v>
      </c>
      <c r="W23" s="142">
        <v>1341</v>
      </c>
      <c r="X23" s="141">
        <v>1467</v>
      </c>
      <c r="Y23" s="140">
        <f>SUM(U23:X23)</f>
        <v>30703</v>
      </c>
      <c r="Z23" s="139">
        <f>IF(ISERROR(S23/Y23-1),"         /0",IF(S23/Y23&gt;5,"  *  ",(S23/Y23-1)))</f>
        <v>-0.014298277041331464</v>
      </c>
    </row>
    <row r="24" spans="1:26" ht="21" customHeight="1">
      <c r="A24" s="147" t="s">
        <v>388</v>
      </c>
      <c r="B24" s="374" t="s">
        <v>389</v>
      </c>
      <c r="C24" s="145">
        <v>14661</v>
      </c>
      <c r="D24" s="141">
        <v>12473</v>
      </c>
      <c r="E24" s="142">
        <v>49</v>
      </c>
      <c r="F24" s="141">
        <v>66</v>
      </c>
      <c r="G24" s="140">
        <f t="shared" si="6"/>
        <v>27249</v>
      </c>
      <c r="H24" s="144">
        <f t="shared" si="8"/>
        <v>0.008151725177759004</v>
      </c>
      <c r="I24" s="143">
        <v>13124</v>
      </c>
      <c r="J24" s="141">
        <v>11203</v>
      </c>
      <c r="K24" s="142">
        <v>70</v>
      </c>
      <c r="L24" s="141">
        <v>65</v>
      </c>
      <c r="M24" s="140">
        <f t="shared" si="9"/>
        <v>24462</v>
      </c>
      <c r="N24" s="146">
        <f t="shared" si="10"/>
        <v>0.11393181260730922</v>
      </c>
      <c r="O24" s="145">
        <v>14661</v>
      </c>
      <c r="P24" s="141">
        <v>12473</v>
      </c>
      <c r="Q24" s="142">
        <v>49</v>
      </c>
      <c r="R24" s="141">
        <v>66</v>
      </c>
      <c r="S24" s="140">
        <f t="shared" si="11"/>
        <v>27249</v>
      </c>
      <c r="T24" s="144">
        <f t="shared" si="12"/>
        <v>0.008151725177759004</v>
      </c>
      <c r="U24" s="143">
        <v>13124</v>
      </c>
      <c r="V24" s="141">
        <v>11203</v>
      </c>
      <c r="W24" s="142">
        <v>70</v>
      </c>
      <c r="X24" s="141">
        <v>65</v>
      </c>
      <c r="Y24" s="140">
        <f t="shared" si="13"/>
        <v>24462</v>
      </c>
      <c r="Z24" s="139">
        <f t="shared" si="14"/>
        <v>0.11393181260730922</v>
      </c>
    </row>
    <row r="25" spans="1:26" ht="21" customHeight="1">
      <c r="A25" s="147" t="s">
        <v>390</v>
      </c>
      <c r="B25" s="374" t="s">
        <v>391</v>
      </c>
      <c r="C25" s="145">
        <v>11773</v>
      </c>
      <c r="D25" s="141">
        <v>10522</v>
      </c>
      <c r="E25" s="142">
        <v>523</v>
      </c>
      <c r="F25" s="141">
        <v>503</v>
      </c>
      <c r="G25" s="140">
        <f t="shared" si="6"/>
        <v>23321</v>
      </c>
      <c r="H25" s="144">
        <f t="shared" si="8"/>
        <v>0.006976637046149133</v>
      </c>
      <c r="I25" s="143">
        <v>11857</v>
      </c>
      <c r="J25" s="141">
        <v>10577</v>
      </c>
      <c r="K25" s="142">
        <v>522</v>
      </c>
      <c r="L25" s="141">
        <v>499</v>
      </c>
      <c r="M25" s="140">
        <f t="shared" si="9"/>
        <v>23455</v>
      </c>
      <c r="N25" s="146">
        <f t="shared" si="10"/>
        <v>-0.005713067576209818</v>
      </c>
      <c r="O25" s="145">
        <v>11773</v>
      </c>
      <c r="P25" s="141">
        <v>10522</v>
      </c>
      <c r="Q25" s="142">
        <v>523</v>
      </c>
      <c r="R25" s="141">
        <v>503</v>
      </c>
      <c r="S25" s="140">
        <f t="shared" si="11"/>
        <v>23321</v>
      </c>
      <c r="T25" s="144">
        <f t="shared" si="12"/>
        <v>0.006976637046149133</v>
      </c>
      <c r="U25" s="143">
        <v>11857</v>
      </c>
      <c r="V25" s="141">
        <v>10577</v>
      </c>
      <c r="W25" s="142">
        <v>522</v>
      </c>
      <c r="X25" s="141">
        <v>499</v>
      </c>
      <c r="Y25" s="140">
        <f t="shared" si="13"/>
        <v>23455</v>
      </c>
      <c r="Z25" s="139">
        <f t="shared" si="14"/>
        <v>-0.005713067576209818</v>
      </c>
    </row>
    <row r="26" spans="1:26" ht="21" customHeight="1">
      <c r="A26" s="147" t="s">
        <v>392</v>
      </c>
      <c r="B26" s="374" t="s">
        <v>393</v>
      </c>
      <c r="C26" s="145">
        <v>12302</v>
      </c>
      <c r="D26" s="141">
        <v>10194</v>
      </c>
      <c r="E26" s="142">
        <v>7</v>
      </c>
      <c r="F26" s="141">
        <v>14</v>
      </c>
      <c r="G26" s="140">
        <f t="shared" si="6"/>
        <v>22517</v>
      </c>
      <c r="H26" s="144">
        <f t="shared" si="8"/>
        <v>0.006736114933670941</v>
      </c>
      <c r="I26" s="143">
        <v>10688</v>
      </c>
      <c r="J26" s="141">
        <v>9108</v>
      </c>
      <c r="K26" s="142">
        <v>256</v>
      </c>
      <c r="L26" s="141">
        <v>106</v>
      </c>
      <c r="M26" s="140">
        <f t="shared" si="9"/>
        <v>20158</v>
      </c>
      <c r="N26" s="146">
        <f t="shared" si="10"/>
        <v>0.11702549856136524</v>
      </c>
      <c r="O26" s="145">
        <v>12302</v>
      </c>
      <c r="P26" s="141">
        <v>10194</v>
      </c>
      <c r="Q26" s="142">
        <v>7</v>
      </c>
      <c r="R26" s="141">
        <v>14</v>
      </c>
      <c r="S26" s="140">
        <f t="shared" si="11"/>
        <v>22517</v>
      </c>
      <c r="T26" s="144">
        <f t="shared" si="12"/>
        <v>0.006736114933670941</v>
      </c>
      <c r="U26" s="143">
        <v>10688</v>
      </c>
      <c r="V26" s="141">
        <v>9108</v>
      </c>
      <c r="W26" s="142">
        <v>256</v>
      </c>
      <c r="X26" s="141">
        <v>106</v>
      </c>
      <c r="Y26" s="140">
        <f t="shared" si="13"/>
        <v>20158</v>
      </c>
      <c r="Z26" s="139">
        <f t="shared" si="14"/>
        <v>0.11702549856136524</v>
      </c>
    </row>
    <row r="27" spans="1:26" ht="21" customHeight="1">
      <c r="A27" s="147" t="s">
        <v>394</v>
      </c>
      <c r="B27" s="374" t="s">
        <v>395</v>
      </c>
      <c r="C27" s="145">
        <v>9349</v>
      </c>
      <c r="D27" s="141">
        <v>9443</v>
      </c>
      <c r="E27" s="142">
        <v>946</v>
      </c>
      <c r="F27" s="141">
        <v>800</v>
      </c>
      <c r="G27" s="140">
        <f t="shared" si="6"/>
        <v>20538</v>
      </c>
      <c r="H27" s="144">
        <f t="shared" si="8"/>
        <v>0.006144083515021264</v>
      </c>
      <c r="I27" s="143">
        <v>7200</v>
      </c>
      <c r="J27" s="141">
        <v>6975</v>
      </c>
      <c r="K27" s="142">
        <v>42</v>
      </c>
      <c r="L27" s="141">
        <v>25</v>
      </c>
      <c r="M27" s="140">
        <f t="shared" si="9"/>
        <v>14242</v>
      </c>
      <c r="N27" s="146">
        <f t="shared" si="10"/>
        <v>0.44207274259233253</v>
      </c>
      <c r="O27" s="145">
        <v>9349</v>
      </c>
      <c r="P27" s="141">
        <v>9443</v>
      </c>
      <c r="Q27" s="142">
        <v>946</v>
      </c>
      <c r="R27" s="141">
        <v>800</v>
      </c>
      <c r="S27" s="140">
        <f t="shared" si="11"/>
        <v>20538</v>
      </c>
      <c r="T27" s="144">
        <f t="shared" si="12"/>
        <v>0.006144083515021264</v>
      </c>
      <c r="U27" s="143">
        <v>7200</v>
      </c>
      <c r="V27" s="141">
        <v>6975</v>
      </c>
      <c r="W27" s="142">
        <v>42</v>
      </c>
      <c r="X27" s="141">
        <v>25</v>
      </c>
      <c r="Y27" s="140">
        <f t="shared" si="13"/>
        <v>14242</v>
      </c>
      <c r="Z27" s="139">
        <f t="shared" si="14"/>
        <v>0.44207274259233253</v>
      </c>
    </row>
    <row r="28" spans="1:26" ht="21" customHeight="1">
      <c r="A28" s="147" t="s">
        <v>396</v>
      </c>
      <c r="B28" s="374" t="s">
        <v>397</v>
      </c>
      <c r="C28" s="145">
        <v>9754</v>
      </c>
      <c r="D28" s="141">
        <v>8142</v>
      </c>
      <c r="E28" s="142">
        <v>136</v>
      </c>
      <c r="F28" s="141">
        <v>60</v>
      </c>
      <c r="G28" s="140">
        <f t="shared" si="6"/>
        <v>18092</v>
      </c>
      <c r="H28" s="144">
        <f t="shared" si="8"/>
        <v>0.00541234584447194</v>
      </c>
      <c r="I28" s="143">
        <v>10122</v>
      </c>
      <c r="J28" s="141">
        <v>8120</v>
      </c>
      <c r="K28" s="142">
        <v>237</v>
      </c>
      <c r="L28" s="141">
        <v>206</v>
      </c>
      <c r="M28" s="140">
        <f t="shared" si="9"/>
        <v>18685</v>
      </c>
      <c r="N28" s="146">
        <f t="shared" si="10"/>
        <v>-0.03173668718223177</v>
      </c>
      <c r="O28" s="145">
        <v>9754</v>
      </c>
      <c r="P28" s="141">
        <v>8142</v>
      </c>
      <c r="Q28" s="142">
        <v>136</v>
      </c>
      <c r="R28" s="141">
        <v>60</v>
      </c>
      <c r="S28" s="140">
        <f t="shared" si="11"/>
        <v>18092</v>
      </c>
      <c r="T28" s="144">
        <f t="shared" si="12"/>
        <v>0.00541234584447194</v>
      </c>
      <c r="U28" s="143">
        <v>10122</v>
      </c>
      <c r="V28" s="141">
        <v>8120</v>
      </c>
      <c r="W28" s="142">
        <v>237</v>
      </c>
      <c r="X28" s="141">
        <v>206</v>
      </c>
      <c r="Y28" s="140">
        <f t="shared" si="13"/>
        <v>18685</v>
      </c>
      <c r="Z28" s="139">
        <f t="shared" si="14"/>
        <v>-0.03173668718223177</v>
      </c>
    </row>
    <row r="29" spans="1:26" ht="21" customHeight="1">
      <c r="A29" s="147" t="s">
        <v>398</v>
      </c>
      <c r="B29" s="374" t="s">
        <v>399</v>
      </c>
      <c r="C29" s="145">
        <v>7914</v>
      </c>
      <c r="D29" s="141">
        <v>7401</v>
      </c>
      <c r="E29" s="142">
        <v>26</v>
      </c>
      <c r="F29" s="141">
        <v>26</v>
      </c>
      <c r="G29" s="140">
        <f t="shared" si="6"/>
        <v>15367</v>
      </c>
      <c r="H29" s="144">
        <f t="shared" si="8"/>
        <v>0.004597143411010409</v>
      </c>
      <c r="I29" s="143">
        <v>7514</v>
      </c>
      <c r="J29" s="141">
        <v>7058</v>
      </c>
      <c r="K29" s="142">
        <v>62</v>
      </c>
      <c r="L29" s="141">
        <v>73</v>
      </c>
      <c r="M29" s="140">
        <f t="shared" si="9"/>
        <v>14707</v>
      </c>
      <c r="N29" s="146">
        <f t="shared" si="10"/>
        <v>0.04487658937920713</v>
      </c>
      <c r="O29" s="145">
        <v>7914</v>
      </c>
      <c r="P29" s="141">
        <v>7401</v>
      </c>
      <c r="Q29" s="142">
        <v>26</v>
      </c>
      <c r="R29" s="141">
        <v>26</v>
      </c>
      <c r="S29" s="140">
        <f t="shared" si="11"/>
        <v>15367</v>
      </c>
      <c r="T29" s="144">
        <f t="shared" si="12"/>
        <v>0.004597143411010409</v>
      </c>
      <c r="U29" s="143">
        <v>7514</v>
      </c>
      <c r="V29" s="141">
        <v>7058</v>
      </c>
      <c r="W29" s="142">
        <v>62</v>
      </c>
      <c r="X29" s="141">
        <v>73</v>
      </c>
      <c r="Y29" s="140">
        <f t="shared" si="13"/>
        <v>14707</v>
      </c>
      <c r="Z29" s="139">
        <f t="shared" si="14"/>
        <v>0.04487658937920713</v>
      </c>
    </row>
    <row r="30" spans="1:26" ht="21" customHeight="1">
      <c r="A30" s="147" t="s">
        <v>400</v>
      </c>
      <c r="B30" s="374" t="s">
        <v>401</v>
      </c>
      <c r="C30" s="145">
        <v>7580</v>
      </c>
      <c r="D30" s="141">
        <v>7204</v>
      </c>
      <c r="E30" s="142">
        <v>40</v>
      </c>
      <c r="F30" s="141">
        <v>13</v>
      </c>
      <c r="G30" s="140">
        <f t="shared" si="6"/>
        <v>14837</v>
      </c>
      <c r="H30" s="144">
        <f>G30/$G$9</f>
        <v>0.004438590277162844</v>
      </c>
      <c r="I30" s="143">
        <v>8086</v>
      </c>
      <c r="J30" s="141">
        <v>7820</v>
      </c>
      <c r="K30" s="142">
        <v>168</v>
      </c>
      <c r="L30" s="141">
        <v>136</v>
      </c>
      <c r="M30" s="140">
        <f>SUM(I30:L30)</f>
        <v>16210</v>
      </c>
      <c r="N30" s="146">
        <f>IF(ISERROR(G30/M30-1),"         /0",(G30/M30-1))</f>
        <v>-0.08470080197409002</v>
      </c>
      <c r="O30" s="145">
        <v>7580</v>
      </c>
      <c r="P30" s="141">
        <v>7204</v>
      </c>
      <c r="Q30" s="142">
        <v>40</v>
      </c>
      <c r="R30" s="141">
        <v>13</v>
      </c>
      <c r="S30" s="140">
        <f>SUM(O30:R30)</f>
        <v>14837</v>
      </c>
      <c r="T30" s="144">
        <f>S30/$S$9</f>
        <v>0.004438590277162844</v>
      </c>
      <c r="U30" s="143">
        <v>8086</v>
      </c>
      <c r="V30" s="141">
        <v>7820</v>
      </c>
      <c r="W30" s="142">
        <v>168</v>
      </c>
      <c r="X30" s="141">
        <v>136</v>
      </c>
      <c r="Y30" s="140">
        <f>SUM(U30:X30)</f>
        <v>16210</v>
      </c>
      <c r="Z30" s="139">
        <f>IF(ISERROR(S30/Y30-1),"         /0",IF(S30/Y30&gt;5,"  *  ",(S30/Y30-1)))</f>
        <v>-0.08470080197409002</v>
      </c>
    </row>
    <row r="31" spans="1:26" ht="21" customHeight="1">
      <c r="A31" s="147" t="s">
        <v>402</v>
      </c>
      <c r="B31" s="374" t="s">
        <v>403</v>
      </c>
      <c r="C31" s="145">
        <v>7479</v>
      </c>
      <c r="D31" s="141">
        <v>6975</v>
      </c>
      <c r="E31" s="142">
        <v>66</v>
      </c>
      <c r="F31" s="141">
        <v>52</v>
      </c>
      <c r="G31" s="140">
        <f t="shared" si="6"/>
        <v>14572</v>
      </c>
      <c r="H31" s="144">
        <f>G31/$G$9</f>
        <v>0.004359313710239062</v>
      </c>
      <c r="I31" s="143">
        <v>7657</v>
      </c>
      <c r="J31" s="141">
        <v>6823</v>
      </c>
      <c r="K31" s="142">
        <v>253</v>
      </c>
      <c r="L31" s="141">
        <v>284</v>
      </c>
      <c r="M31" s="140">
        <f>SUM(I31:L31)</f>
        <v>15017</v>
      </c>
      <c r="N31" s="146">
        <f>IF(ISERROR(G31/M31-1),"         /0",(G31/M31-1))</f>
        <v>-0.02963308250649266</v>
      </c>
      <c r="O31" s="145">
        <v>7479</v>
      </c>
      <c r="P31" s="141">
        <v>6975</v>
      </c>
      <c r="Q31" s="142">
        <v>66</v>
      </c>
      <c r="R31" s="141">
        <v>52</v>
      </c>
      <c r="S31" s="140">
        <f>SUM(O31:R31)</f>
        <v>14572</v>
      </c>
      <c r="T31" s="144">
        <f>S31/$S$9</f>
        <v>0.004359313710239062</v>
      </c>
      <c r="U31" s="143">
        <v>7657</v>
      </c>
      <c r="V31" s="141">
        <v>6823</v>
      </c>
      <c r="W31" s="142">
        <v>253</v>
      </c>
      <c r="X31" s="141">
        <v>284</v>
      </c>
      <c r="Y31" s="140">
        <f>SUM(U31:X31)</f>
        <v>15017</v>
      </c>
      <c r="Z31" s="139">
        <f>IF(ISERROR(S31/Y31-1),"         /0",IF(S31/Y31&gt;5,"  *  ",(S31/Y31-1)))</f>
        <v>-0.02963308250649266</v>
      </c>
    </row>
    <row r="32" spans="1:26" ht="21" customHeight="1">
      <c r="A32" s="147" t="s">
        <v>404</v>
      </c>
      <c r="B32" s="374" t="s">
        <v>405</v>
      </c>
      <c r="C32" s="145">
        <v>2657</v>
      </c>
      <c r="D32" s="141">
        <v>2710</v>
      </c>
      <c r="E32" s="142">
        <v>3512</v>
      </c>
      <c r="F32" s="141">
        <v>3344</v>
      </c>
      <c r="G32" s="140">
        <f t="shared" si="6"/>
        <v>12223</v>
      </c>
      <c r="H32" s="144">
        <f>G32/$G$9</f>
        <v>0.003656594254752406</v>
      </c>
      <c r="I32" s="143">
        <v>2917</v>
      </c>
      <c r="J32" s="141">
        <v>2793</v>
      </c>
      <c r="K32" s="142">
        <v>2953</v>
      </c>
      <c r="L32" s="141">
        <v>2797</v>
      </c>
      <c r="M32" s="140">
        <f>SUM(I32:L32)</f>
        <v>11460</v>
      </c>
      <c r="N32" s="146">
        <f>IF(ISERROR(G32/M32-1),"         /0",(G32/M32-1))</f>
        <v>0.06657940663176265</v>
      </c>
      <c r="O32" s="145">
        <v>2657</v>
      </c>
      <c r="P32" s="141">
        <v>2710</v>
      </c>
      <c r="Q32" s="142">
        <v>3512</v>
      </c>
      <c r="R32" s="141">
        <v>3344</v>
      </c>
      <c r="S32" s="140">
        <f>SUM(O32:R32)</f>
        <v>12223</v>
      </c>
      <c r="T32" s="144">
        <f>S32/$S$9</f>
        <v>0.003656594254752406</v>
      </c>
      <c r="U32" s="143">
        <v>2917</v>
      </c>
      <c r="V32" s="141">
        <v>2793</v>
      </c>
      <c r="W32" s="142">
        <v>2953</v>
      </c>
      <c r="X32" s="141">
        <v>2797</v>
      </c>
      <c r="Y32" s="140">
        <f>SUM(U32:X32)</f>
        <v>11460</v>
      </c>
      <c r="Z32" s="139">
        <f>IF(ISERROR(S32/Y32-1),"         /0",IF(S32/Y32&gt;5,"  *  ",(S32/Y32-1)))</f>
        <v>0.06657940663176265</v>
      </c>
    </row>
    <row r="33" spans="1:26" ht="21" customHeight="1">
      <c r="A33" s="147" t="s">
        <v>406</v>
      </c>
      <c r="B33" s="374" t="s">
        <v>407</v>
      </c>
      <c r="C33" s="145">
        <v>0</v>
      </c>
      <c r="D33" s="141">
        <v>0</v>
      </c>
      <c r="E33" s="142">
        <v>5903</v>
      </c>
      <c r="F33" s="141">
        <v>6175</v>
      </c>
      <c r="G33" s="140">
        <f t="shared" si="6"/>
        <v>12078</v>
      </c>
      <c r="H33" s="144">
        <f>G33/$G$9</f>
        <v>0.003613216510586563</v>
      </c>
      <c r="I33" s="143"/>
      <c r="J33" s="141"/>
      <c r="K33" s="142">
        <v>6935</v>
      </c>
      <c r="L33" s="141">
        <v>7190</v>
      </c>
      <c r="M33" s="140">
        <f>SUM(I33:L33)</f>
        <v>14125</v>
      </c>
      <c r="N33" s="146">
        <f>IF(ISERROR(G33/M33-1),"         /0",(G33/M33-1))</f>
        <v>-0.14492035398230085</v>
      </c>
      <c r="O33" s="145"/>
      <c r="P33" s="141"/>
      <c r="Q33" s="142">
        <v>5903</v>
      </c>
      <c r="R33" s="141">
        <v>6175</v>
      </c>
      <c r="S33" s="140">
        <f>SUM(O33:R33)</f>
        <v>12078</v>
      </c>
      <c r="T33" s="144">
        <f>S33/$S$9</f>
        <v>0.003613216510586563</v>
      </c>
      <c r="U33" s="143"/>
      <c r="V33" s="141"/>
      <c r="W33" s="142">
        <v>6935</v>
      </c>
      <c r="X33" s="141">
        <v>7190</v>
      </c>
      <c r="Y33" s="140">
        <f>SUM(U33:X33)</f>
        <v>14125</v>
      </c>
      <c r="Z33" s="139">
        <f>IF(ISERROR(S33/Y33-1),"         /0",IF(S33/Y33&gt;5,"  *  ",(S33/Y33-1)))</f>
        <v>-0.14492035398230085</v>
      </c>
    </row>
    <row r="34" spans="1:26" ht="21" customHeight="1">
      <c r="A34" s="147" t="s">
        <v>408</v>
      </c>
      <c r="B34" s="374" t="s">
        <v>409</v>
      </c>
      <c r="C34" s="145">
        <v>5545</v>
      </c>
      <c r="D34" s="141">
        <v>5019</v>
      </c>
      <c r="E34" s="142">
        <v>60</v>
      </c>
      <c r="F34" s="141">
        <v>62</v>
      </c>
      <c r="G34" s="140">
        <f t="shared" si="6"/>
        <v>10686</v>
      </c>
      <c r="H34" s="144">
        <f>G34/$G$9</f>
        <v>0.00319679016659447</v>
      </c>
      <c r="I34" s="143">
        <v>5505</v>
      </c>
      <c r="J34" s="141">
        <v>4797</v>
      </c>
      <c r="K34" s="142">
        <v>119</v>
      </c>
      <c r="L34" s="141">
        <v>119</v>
      </c>
      <c r="M34" s="140">
        <f>SUM(I34:L34)</f>
        <v>10540</v>
      </c>
      <c r="N34" s="146">
        <f>IF(ISERROR(G34/M34-1),"         /0",(G34/M34-1))</f>
        <v>0.013851992409867231</v>
      </c>
      <c r="O34" s="145">
        <v>5545</v>
      </c>
      <c r="P34" s="141">
        <v>5019</v>
      </c>
      <c r="Q34" s="142">
        <v>60</v>
      </c>
      <c r="R34" s="141">
        <v>62</v>
      </c>
      <c r="S34" s="140">
        <f>SUM(O34:R34)</f>
        <v>10686</v>
      </c>
      <c r="T34" s="144">
        <f>S34/$S$9</f>
        <v>0.00319679016659447</v>
      </c>
      <c r="U34" s="143">
        <v>5505</v>
      </c>
      <c r="V34" s="141">
        <v>4797</v>
      </c>
      <c r="W34" s="142">
        <v>119</v>
      </c>
      <c r="X34" s="141">
        <v>119</v>
      </c>
      <c r="Y34" s="140">
        <f>SUM(U34:X34)</f>
        <v>10540</v>
      </c>
      <c r="Z34" s="139">
        <f>IF(ISERROR(S34/Y34-1),"         /0",IF(S34/Y34&gt;5,"  *  ",(S34/Y34-1)))</f>
        <v>0.013851992409867231</v>
      </c>
    </row>
    <row r="35" spans="1:26" ht="21" customHeight="1">
      <c r="A35" s="147" t="s">
        <v>410</v>
      </c>
      <c r="B35" s="374" t="s">
        <v>411</v>
      </c>
      <c r="C35" s="145">
        <v>5589</v>
      </c>
      <c r="D35" s="141">
        <v>4735</v>
      </c>
      <c r="E35" s="142">
        <v>51</v>
      </c>
      <c r="F35" s="141">
        <v>63</v>
      </c>
      <c r="G35" s="140">
        <f t="shared" si="6"/>
        <v>10438</v>
      </c>
      <c r="H35" s="144">
        <f aca="true" t="shared" si="15" ref="H35:H47">G35/$G$9</f>
        <v>0.003122599266228063</v>
      </c>
      <c r="I35" s="143">
        <v>4210</v>
      </c>
      <c r="J35" s="141">
        <v>3720</v>
      </c>
      <c r="K35" s="142">
        <v>7</v>
      </c>
      <c r="L35" s="141">
        <v>8</v>
      </c>
      <c r="M35" s="140">
        <f aca="true" t="shared" si="16" ref="M35:M47">SUM(I35:L35)</f>
        <v>7945</v>
      </c>
      <c r="N35" s="146">
        <f aca="true" t="shared" si="17" ref="N35:N47">IF(ISERROR(G35/M35-1),"         /0",(G35/M35-1))</f>
        <v>0.3137822529893015</v>
      </c>
      <c r="O35" s="145">
        <v>5589</v>
      </c>
      <c r="P35" s="141">
        <v>4735</v>
      </c>
      <c r="Q35" s="142">
        <v>51</v>
      </c>
      <c r="R35" s="141">
        <v>63</v>
      </c>
      <c r="S35" s="140">
        <f aca="true" t="shared" si="18" ref="S35:S47">SUM(O35:R35)</f>
        <v>10438</v>
      </c>
      <c r="T35" s="144">
        <f aca="true" t="shared" si="19" ref="T35:T47">S35/$S$9</f>
        <v>0.003122599266228063</v>
      </c>
      <c r="U35" s="143">
        <v>4210</v>
      </c>
      <c r="V35" s="141">
        <v>3720</v>
      </c>
      <c r="W35" s="142">
        <v>7</v>
      </c>
      <c r="X35" s="141">
        <v>8</v>
      </c>
      <c r="Y35" s="140">
        <f aca="true" t="shared" si="20" ref="Y35:Y47">SUM(U35:X35)</f>
        <v>7945</v>
      </c>
      <c r="Z35" s="139">
        <f aca="true" t="shared" si="21" ref="Z35:Z47">IF(ISERROR(S35/Y35-1),"         /0",IF(S35/Y35&gt;5,"  *  ",(S35/Y35-1)))</f>
        <v>0.3137822529893015</v>
      </c>
    </row>
    <row r="36" spans="1:26" ht="21" customHeight="1">
      <c r="A36" s="147" t="s">
        <v>412</v>
      </c>
      <c r="B36" s="374" t="s">
        <v>413</v>
      </c>
      <c r="C36" s="145">
        <v>1727</v>
      </c>
      <c r="D36" s="141">
        <v>1652</v>
      </c>
      <c r="E36" s="142">
        <v>3072</v>
      </c>
      <c r="F36" s="141">
        <v>3007</v>
      </c>
      <c r="G36" s="140">
        <f t="shared" si="6"/>
        <v>9458</v>
      </c>
      <c r="H36" s="144">
        <f t="shared" si="15"/>
        <v>0.0028294255470382276</v>
      </c>
      <c r="I36" s="143">
        <v>1562</v>
      </c>
      <c r="J36" s="141">
        <v>1434</v>
      </c>
      <c r="K36" s="142">
        <v>1069</v>
      </c>
      <c r="L36" s="141">
        <v>889</v>
      </c>
      <c r="M36" s="140">
        <f t="shared" si="16"/>
        <v>4954</v>
      </c>
      <c r="N36" s="146">
        <f t="shared" si="17"/>
        <v>0.9091643116673396</v>
      </c>
      <c r="O36" s="145">
        <v>1727</v>
      </c>
      <c r="P36" s="141">
        <v>1652</v>
      </c>
      <c r="Q36" s="142">
        <v>3072</v>
      </c>
      <c r="R36" s="141">
        <v>3007</v>
      </c>
      <c r="S36" s="140">
        <f t="shared" si="18"/>
        <v>9458</v>
      </c>
      <c r="T36" s="144">
        <f t="shared" si="19"/>
        <v>0.0028294255470382276</v>
      </c>
      <c r="U36" s="143">
        <v>1562</v>
      </c>
      <c r="V36" s="141">
        <v>1434</v>
      </c>
      <c r="W36" s="142">
        <v>1069</v>
      </c>
      <c r="X36" s="141">
        <v>889</v>
      </c>
      <c r="Y36" s="140">
        <f t="shared" si="20"/>
        <v>4954</v>
      </c>
      <c r="Z36" s="139">
        <f t="shared" si="21"/>
        <v>0.9091643116673396</v>
      </c>
    </row>
    <row r="37" spans="1:26" ht="21" customHeight="1">
      <c r="A37" s="147" t="s">
        <v>414</v>
      </c>
      <c r="B37" s="374" t="s">
        <v>415</v>
      </c>
      <c r="C37" s="145">
        <v>4081</v>
      </c>
      <c r="D37" s="141">
        <v>4335</v>
      </c>
      <c r="E37" s="142">
        <v>90</v>
      </c>
      <c r="F37" s="141">
        <v>93</v>
      </c>
      <c r="G37" s="140">
        <f t="shared" si="6"/>
        <v>8599</v>
      </c>
      <c r="H37" s="144">
        <f t="shared" si="15"/>
        <v>0.002572449807462647</v>
      </c>
      <c r="I37" s="143">
        <v>4013</v>
      </c>
      <c r="J37" s="141">
        <v>3971</v>
      </c>
      <c r="K37" s="142">
        <v>162</v>
      </c>
      <c r="L37" s="141">
        <v>132</v>
      </c>
      <c r="M37" s="140">
        <f t="shared" si="16"/>
        <v>8278</v>
      </c>
      <c r="N37" s="146">
        <f t="shared" si="17"/>
        <v>0.03877748248369173</v>
      </c>
      <c r="O37" s="145">
        <v>4081</v>
      </c>
      <c r="P37" s="141">
        <v>4335</v>
      </c>
      <c r="Q37" s="142">
        <v>90</v>
      </c>
      <c r="R37" s="141">
        <v>93</v>
      </c>
      <c r="S37" s="140">
        <f t="shared" si="18"/>
        <v>8599</v>
      </c>
      <c r="T37" s="144">
        <f t="shared" si="19"/>
        <v>0.002572449807462647</v>
      </c>
      <c r="U37" s="143">
        <v>4013</v>
      </c>
      <c r="V37" s="141">
        <v>3971</v>
      </c>
      <c r="W37" s="142">
        <v>162</v>
      </c>
      <c r="X37" s="141">
        <v>132</v>
      </c>
      <c r="Y37" s="140">
        <f t="shared" si="20"/>
        <v>8278</v>
      </c>
      <c r="Z37" s="139">
        <f t="shared" si="21"/>
        <v>0.03877748248369173</v>
      </c>
    </row>
    <row r="38" spans="1:26" ht="21" customHeight="1">
      <c r="A38" s="147" t="s">
        <v>416</v>
      </c>
      <c r="B38" s="374" t="s">
        <v>417</v>
      </c>
      <c r="C38" s="145">
        <v>3759</v>
      </c>
      <c r="D38" s="141">
        <v>2776</v>
      </c>
      <c r="E38" s="142">
        <v>165</v>
      </c>
      <c r="F38" s="141">
        <v>249</v>
      </c>
      <c r="G38" s="140">
        <f t="shared" si="6"/>
        <v>6949</v>
      </c>
      <c r="H38" s="144">
        <f t="shared" si="15"/>
        <v>0.002078840994540986</v>
      </c>
      <c r="I38" s="143">
        <v>3635</v>
      </c>
      <c r="J38" s="141">
        <v>2601</v>
      </c>
      <c r="K38" s="142">
        <v>277</v>
      </c>
      <c r="L38" s="141">
        <v>289</v>
      </c>
      <c r="M38" s="140">
        <f t="shared" si="16"/>
        <v>6802</v>
      </c>
      <c r="N38" s="146">
        <f t="shared" si="17"/>
        <v>0.021611290796824445</v>
      </c>
      <c r="O38" s="145">
        <v>3759</v>
      </c>
      <c r="P38" s="141">
        <v>2776</v>
      </c>
      <c r="Q38" s="142">
        <v>165</v>
      </c>
      <c r="R38" s="141">
        <v>249</v>
      </c>
      <c r="S38" s="140">
        <f t="shared" si="18"/>
        <v>6949</v>
      </c>
      <c r="T38" s="144">
        <f t="shared" si="19"/>
        <v>0.002078840994540986</v>
      </c>
      <c r="U38" s="143">
        <v>3635</v>
      </c>
      <c r="V38" s="141">
        <v>2601</v>
      </c>
      <c r="W38" s="142">
        <v>277</v>
      </c>
      <c r="X38" s="141">
        <v>289</v>
      </c>
      <c r="Y38" s="140">
        <f t="shared" si="20"/>
        <v>6802</v>
      </c>
      <c r="Z38" s="139">
        <f t="shared" si="21"/>
        <v>0.021611290796824445</v>
      </c>
    </row>
    <row r="39" spans="1:26" ht="21" customHeight="1">
      <c r="A39" s="147" t="s">
        <v>418</v>
      </c>
      <c r="B39" s="374" t="s">
        <v>419</v>
      </c>
      <c r="C39" s="145">
        <v>3495</v>
      </c>
      <c r="D39" s="141">
        <v>2920</v>
      </c>
      <c r="E39" s="142">
        <v>0</v>
      </c>
      <c r="F39" s="141">
        <v>0</v>
      </c>
      <c r="G39" s="140">
        <f t="shared" si="6"/>
        <v>6415</v>
      </c>
      <c r="H39" s="144">
        <f t="shared" si="15"/>
        <v>0.0019190912332681571</v>
      </c>
      <c r="I39" s="143">
        <v>3577</v>
      </c>
      <c r="J39" s="141">
        <v>3329</v>
      </c>
      <c r="K39" s="142">
        <v>3</v>
      </c>
      <c r="L39" s="141">
        <v>3</v>
      </c>
      <c r="M39" s="140">
        <f t="shared" si="16"/>
        <v>6912</v>
      </c>
      <c r="N39" s="146">
        <f t="shared" si="17"/>
        <v>-0.07190393518518523</v>
      </c>
      <c r="O39" s="145">
        <v>3495</v>
      </c>
      <c r="P39" s="141">
        <v>2920</v>
      </c>
      <c r="Q39" s="142"/>
      <c r="R39" s="141"/>
      <c r="S39" s="140">
        <f t="shared" si="18"/>
        <v>6415</v>
      </c>
      <c r="T39" s="144">
        <f t="shared" si="19"/>
        <v>0.0019190912332681571</v>
      </c>
      <c r="U39" s="143">
        <v>3577</v>
      </c>
      <c r="V39" s="141">
        <v>3329</v>
      </c>
      <c r="W39" s="142">
        <v>3</v>
      </c>
      <c r="X39" s="141">
        <v>3</v>
      </c>
      <c r="Y39" s="140">
        <f t="shared" si="20"/>
        <v>6912</v>
      </c>
      <c r="Z39" s="139">
        <f t="shared" si="21"/>
        <v>-0.07190393518518523</v>
      </c>
    </row>
    <row r="40" spans="1:26" ht="21" customHeight="1">
      <c r="A40" s="147" t="s">
        <v>420</v>
      </c>
      <c r="B40" s="374" t="s">
        <v>421</v>
      </c>
      <c r="C40" s="145">
        <v>2743</v>
      </c>
      <c r="D40" s="141">
        <v>2683</v>
      </c>
      <c r="E40" s="142">
        <v>53</v>
      </c>
      <c r="F40" s="141">
        <v>28</v>
      </c>
      <c r="G40" s="140">
        <f t="shared" si="6"/>
        <v>5507</v>
      </c>
      <c r="H40" s="144">
        <f t="shared" si="15"/>
        <v>0.0016474568077330851</v>
      </c>
      <c r="I40" s="143">
        <v>2606</v>
      </c>
      <c r="J40" s="141">
        <v>2486</v>
      </c>
      <c r="K40" s="142">
        <v>45</v>
      </c>
      <c r="L40" s="141">
        <v>28</v>
      </c>
      <c r="M40" s="140">
        <f t="shared" si="16"/>
        <v>5165</v>
      </c>
      <c r="N40" s="146">
        <f t="shared" si="17"/>
        <v>0.06621490803484997</v>
      </c>
      <c r="O40" s="145">
        <v>2743</v>
      </c>
      <c r="P40" s="141">
        <v>2683</v>
      </c>
      <c r="Q40" s="142">
        <v>53</v>
      </c>
      <c r="R40" s="141">
        <v>28</v>
      </c>
      <c r="S40" s="140">
        <f t="shared" si="18"/>
        <v>5507</v>
      </c>
      <c r="T40" s="144">
        <f t="shared" si="19"/>
        <v>0.0016474568077330851</v>
      </c>
      <c r="U40" s="143">
        <v>2606</v>
      </c>
      <c r="V40" s="141">
        <v>2486</v>
      </c>
      <c r="W40" s="142">
        <v>45</v>
      </c>
      <c r="X40" s="141">
        <v>28</v>
      </c>
      <c r="Y40" s="140">
        <f t="shared" si="20"/>
        <v>5165</v>
      </c>
      <c r="Z40" s="139">
        <f t="shared" si="21"/>
        <v>0.06621490803484997</v>
      </c>
    </row>
    <row r="41" spans="1:26" ht="21" customHeight="1">
      <c r="A41" s="147" t="s">
        <v>422</v>
      </c>
      <c r="B41" s="374" t="s">
        <v>423</v>
      </c>
      <c r="C41" s="145">
        <v>2564</v>
      </c>
      <c r="D41" s="141">
        <v>2475</v>
      </c>
      <c r="E41" s="142">
        <v>32</v>
      </c>
      <c r="F41" s="141">
        <v>31</v>
      </c>
      <c r="G41" s="140">
        <f t="shared" si="6"/>
        <v>5102</v>
      </c>
      <c r="H41" s="144">
        <f t="shared" si="15"/>
        <v>0.0015262982809250408</v>
      </c>
      <c r="I41" s="143">
        <v>3056</v>
      </c>
      <c r="J41" s="141">
        <v>2781</v>
      </c>
      <c r="K41" s="142">
        <v>55</v>
      </c>
      <c r="L41" s="141">
        <v>49</v>
      </c>
      <c r="M41" s="140">
        <f t="shared" si="16"/>
        <v>5941</v>
      </c>
      <c r="N41" s="146">
        <f t="shared" si="17"/>
        <v>-0.14122201649553945</v>
      </c>
      <c r="O41" s="145">
        <v>2564</v>
      </c>
      <c r="P41" s="141">
        <v>2475</v>
      </c>
      <c r="Q41" s="142">
        <v>32</v>
      </c>
      <c r="R41" s="141">
        <v>31</v>
      </c>
      <c r="S41" s="140">
        <f t="shared" si="18"/>
        <v>5102</v>
      </c>
      <c r="T41" s="144">
        <f t="shared" si="19"/>
        <v>0.0015262982809250408</v>
      </c>
      <c r="U41" s="143">
        <v>3056</v>
      </c>
      <c r="V41" s="141">
        <v>2781</v>
      </c>
      <c r="W41" s="142">
        <v>55</v>
      </c>
      <c r="X41" s="141">
        <v>49</v>
      </c>
      <c r="Y41" s="140">
        <f t="shared" si="20"/>
        <v>5941</v>
      </c>
      <c r="Z41" s="139">
        <f t="shared" si="21"/>
        <v>-0.14122201649553945</v>
      </c>
    </row>
    <row r="42" spans="1:26" ht="21" customHeight="1">
      <c r="A42" s="147" t="s">
        <v>424</v>
      </c>
      <c r="B42" s="374" t="s">
        <v>425</v>
      </c>
      <c r="C42" s="145">
        <v>2072</v>
      </c>
      <c r="D42" s="141">
        <v>1956</v>
      </c>
      <c r="E42" s="142">
        <v>407</v>
      </c>
      <c r="F42" s="141">
        <v>378</v>
      </c>
      <c r="G42" s="140">
        <f t="shared" si="6"/>
        <v>4813</v>
      </c>
      <c r="H42" s="144">
        <f t="shared" si="15"/>
        <v>0.001439841949449671</v>
      </c>
      <c r="I42" s="143">
        <v>1859</v>
      </c>
      <c r="J42" s="141">
        <v>1910</v>
      </c>
      <c r="K42" s="142">
        <v>452</v>
      </c>
      <c r="L42" s="141">
        <v>426</v>
      </c>
      <c r="M42" s="140">
        <f t="shared" si="16"/>
        <v>4647</v>
      </c>
      <c r="N42" s="146">
        <f t="shared" si="17"/>
        <v>0.035721971164191846</v>
      </c>
      <c r="O42" s="145">
        <v>2072</v>
      </c>
      <c r="P42" s="141">
        <v>1956</v>
      </c>
      <c r="Q42" s="142">
        <v>407</v>
      </c>
      <c r="R42" s="141">
        <v>378</v>
      </c>
      <c r="S42" s="140">
        <f t="shared" si="18"/>
        <v>4813</v>
      </c>
      <c r="T42" s="144">
        <f t="shared" si="19"/>
        <v>0.001439841949449671</v>
      </c>
      <c r="U42" s="143">
        <v>1859</v>
      </c>
      <c r="V42" s="141">
        <v>1910</v>
      </c>
      <c r="W42" s="142">
        <v>452</v>
      </c>
      <c r="X42" s="141">
        <v>426</v>
      </c>
      <c r="Y42" s="140">
        <f t="shared" si="20"/>
        <v>4647</v>
      </c>
      <c r="Z42" s="139">
        <f t="shared" si="21"/>
        <v>0.035721971164191846</v>
      </c>
    </row>
    <row r="43" spans="1:26" ht="21" customHeight="1">
      <c r="A43" s="147" t="s">
        <v>426</v>
      </c>
      <c r="B43" s="374" t="s">
        <v>427</v>
      </c>
      <c r="C43" s="145">
        <v>1683</v>
      </c>
      <c r="D43" s="141">
        <v>1280</v>
      </c>
      <c r="E43" s="142">
        <v>656</v>
      </c>
      <c r="F43" s="141">
        <v>357</v>
      </c>
      <c r="G43" s="140">
        <f t="shared" si="6"/>
        <v>3976</v>
      </c>
      <c r="H43" s="144">
        <f t="shared" si="15"/>
        <v>0.0011894476607130463</v>
      </c>
      <c r="I43" s="143">
        <v>1419</v>
      </c>
      <c r="J43" s="141">
        <v>1322</v>
      </c>
      <c r="K43" s="142">
        <v>459</v>
      </c>
      <c r="L43" s="141">
        <v>232</v>
      </c>
      <c r="M43" s="140">
        <f t="shared" si="16"/>
        <v>3432</v>
      </c>
      <c r="N43" s="146">
        <f t="shared" si="17"/>
        <v>0.15850815850815847</v>
      </c>
      <c r="O43" s="145">
        <v>1683</v>
      </c>
      <c r="P43" s="141">
        <v>1280</v>
      </c>
      <c r="Q43" s="142">
        <v>656</v>
      </c>
      <c r="R43" s="141">
        <v>357</v>
      </c>
      <c r="S43" s="140">
        <f t="shared" si="18"/>
        <v>3976</v>
      </c>
      <c r="T43" s="144">
        <f t="shared" si="19"/>
        <v>0.0011894476607130463</v>
      </c>
      <c r="U43" s="143">
        <v>1419</v>
      </c>
      <c r="V43" s="141">
        <v>1322</v>
      </c>
      <c r="W43" s="142">
        <v>459</v>
      </c>
      <c r="X43" s="141">
        <v>232</v>
      </c>
      <c r="Y43" s="140">
        <f t="shared" si="20"/>
        <v>3432</v>
      </c>
      <c r="Z43" s="139">
        <f t="shared" si="21"/>
        <v>0.15850815850815847</v>
      </c>
    </row>
    <row r="44" spans="1:26" ht="21" customHeight="1">
      <c r="A44" s="147" t="s">
        <v>428</v>
      </c>
      <c r="B44" s="374" t="s">
        <v>428</v>
      </c>
      <c r="C44" s="145">
        <v>1599</v>
      </c>
      <c r="D44" s="141">
        <v>1762</v>
      </c>
      <c r="E44" s="142">
        <v>105</v>
      </c>
      <c r="F44" s="141">
        <v>45</v>
      </c>
      <c r="G44" s="140">
        <f t="shared" si="6"/>
        <v>3511</v>
      </c>
      <c r="H44" s="144">
        <f t="shared" si="15"/>
        <v>0.0010503397225260327</v>
      </c>
      <c r="I44" s="143">
        <v>269</v>
      </c>
      <c r="J44" s="141">
        <v>211</v>
      </c>
      <c r="K44" s="142">
        <v>77</v>
      </c>
      <c r="L44" s="141">
        <v>31</v>
      </c>
      <c r="M44" s="140">
        <f t="shared" si="16"/>
        <v>588</v>
      </c>
      <c r="N44" s="146">
        <f t="shared" si="17"/>
        <v>4.97108843537415</v>
      </c>
      <c r="O44" s="145">
        <v>1599</v>
      </c>
      <c r="P44" s="141">
        <v>1762</v>
      </c>
      <c r="Q44" s="142">
        <v>105</v>
      </c>
      <c r="R44" s="141">
        <v>45</v>
      </c>
      <c r="S44" s="140">
        <f t="shared" si="18"/>
        <v>3511</v>
      </c>
      <c r="T44" s="144">
        <f t="shared" si="19"/>
        <v>0.0010503397225260327</v>
      </c>
      <c r="U44" s="143">
        <v>269</v>
      </c>
      <c r="V44" s="141">
        <v>211</v>
      </c>
      <c r="W44" s="142">
        <v>77</v>
      </c>
      <c r="X44" s="141">
        <v>31</v>
      </c>
      <c r="Y44" s="140">
        <f t="shared" si="20"/>
        <v>588</v>
      </c>
      <c r="Z44" s="139" t="str">
        <f t="shared" si="21"/>
        <v>  *  </v>
      </c>
    </row>
    <row r="45" spans="1:26" ht="21" customHeight="1">
      <c r="A45" s="147" t="s">
        <v>429</v>
      </c>
      <c r="B45" s="374" t="s">
        <v>430</v>
      </c>
      <c r="C45" s="145">
        <v>1435</v>
      </c>
      <c r="D45" s="141">
        <v>1512</v>
      </c>
      <c r="E45" s="142">
        <v>201</v>
      </c>
      <c r="F45" s="141">
        <v>152</v>
      </c>
      <c r="G45" s="140">
        <f t="shared" si="6"/>
        <v>3300</v>
      </c>
      <c r="H45" s="144">
        <f t="shared" si="15"/>
        <v>0.0009872176258433232</v>
      </c>
      <c r="I45" s="143">
        <v>1379</v>
      </c>
      <c r="J45" s="141">
        <v>1465</v>
      </c>
      <c r="K45" s="142">
        <v>157</v>
      </c>
      <c r="L45" s="141">
        <v>187</v>
      </c>
      <c r="M45" s="140">
        <f t="shared" si="16"/>
        <v>3188</v>
      </c>
      <c r="N45" s="146">
        <f t="shared" si="17"/>
        <v>0.035131744040150625</v>
      </c>
      <c r="O45" s="145">
        <v>1435</v>
      </c>
      <c r="P45" s="141">
        <v>1512</v>
      </c>
      <c r="Q45" s="142">
        <v>201</v>
      </c>
      <c r="R45" s="141">
        <v>152</v>
      </c>
      <c r="S45" s="140">
        <f t="shared" si="18"/>
        <v>3300</v>
      </c>
      <c r="T45" s="144">
        <f t="shared" si="19"/>
        <v>0.0009872176258433232</v>
      </c>
      <c r="U45" s="143">
        <v>1379</v>
      </c>
      <c r="V45" s="141">
        <v>1465</v>
      </c>
      <c r="W45" s="142">
        <v>157</v>
      </c>
      <c r="X45" s="141">
        <v>187</v>
      </c>
      <c r="Y45" s="140">
        <f t="shared" si="20"/>
        <v>3188</v>
      </c>
      <c r="Z45" s="139">
        <f t="shared" si="21"/>
        <v>0.035131744040150625</v>
      </c>
    </row>
    <row r="46" spans="1:26" ht="21" customHeight="1">
      <c r="A46" s="147" t="s">
        <v>431</v>
      </c>
      <c r="B46" s="374" t="s">
        <v>432</v>
      </c>
      <c r="C46" s="145">
        <v>1189</v>
      </c>
      <c r="D46" s="141">
        <v>869</v>
      </c>
      <c r="E46" s="142">
        <v>675</v>
      </c>
      <c r="F46" s="141">
        <v>479</v>
      </c>
      <c r="G46" s="140">
        <f t="shared" si="6"/>
        <v>3212</v>
      </c>
      <c r="H46" s="144">
        <f t="shared" si="15"/>
        <v>0.0009608918224875012</v>
      </c>
      <c r="I46" s="143">
        <v>1047</v>
      </c>
      <c r="J46" s="141">
        <v>968</v>
      </c>
      <c r="K46" s="142">
        <v>401</v>
      </c>
      <c r="L46" s="141">
        <v>295</v>
      </c>
      <c r="M46" s="140">
        <f t="shared" si="16"/>
        <v>2711</v>
      </c>
      <c r="N46" s="146">
        <f t="shared" si="17"/>
        <v>0.18480265584655098</v>
      </c>
      <c r="O46" s="145">
        <v>1189</v>
      </c>
      <c r="P46" s="141">
        <v>869</v>
      </c>
      <c r="Q46" s="142">
        <v>675</v>
      </c>
      <c r="R46" s="141">
        <v>479</v>
      </c>
      <c r="S46" s="140">
        <f t="shared" si="18"/>
        <v>3212</v>
      </c>
      <c r="T46" s="144">
        <f t="shared" si="19"/>
        <v>0.0009608918224875012</v>
      </c>
      <c r="U46" s="143">
        <v>1047</v>
      </c>
      <c r="V46" s="141">
        <v>968</v>
      </c>
      <c r="W46" s="142">
        <v>401</v>
      </c>
      <c r="X46" s="141">
        <v>295</v>
      </c>
      <c r="Y46" s="140">
        <f t="shared" si="20"/>
        <v>2711</v>
      </c>
      <c r="Z46" s="139">
        <f t="shared" si="21"/>
        <v>0.18480265584655098</v>
      </c>
    </row>
    <row r="47" spans="1:26" ht="21" customHeight="1">
      <c r="A47" s="147" t="s">
        <v>433</v>
      </c>
      <c r="B47" s="374" t="s">
        <v>433</v>
      </c>
      <c r="C47" s="145">
        <v>641</v>
      </c>
      <c r="D47" s="141">
        <v>795</v>
      </c>
      <c r="E47" s="142">
        <v>815</v>
      </c>
      <c r="F47" s="141">
        <v>932</v>
      </c>
      <c r="G47" s="140">
        <f t="shared" si="6"/>
        <v>3183</v>
      </c>
      <c r="H47" s="144">
        <f t="shared" si="15"/>
        <v>0.0009522162736543327</v>
      </c>
      <c r="I47" s="143">
        <v>412</v>
      </c>
      <c r="J47" s="141">
        <v>445</v>
      </c>
      <c r="K47" s="142">
        <v>428</v>
      </c>
      <c r="L47" s="141">
        <v>437</v>
      </c>
      <c r="M47" s="140">
        <f t="shared" si="16"/>
        <v>1722</v>
      </c>
      <c r="N47" s="146">
        <f t="shared" si="17"/>
        <v>0.8484320557491289</v>
      </c>
      <c r="O47" s="145">
        <v>641</v>
      </c>
      <c r="P47" s="141">
        <v>795</v>
      </c>
      <c r="Q47" s="142">
        <v>815</v>
      </c>
      <c r="R47" s="141">
        <v>932</v>
      </c>
      <c r="S47" s="140">
        <f t="shared" si="18"/>
        <v>3183</v>
      </c>
      <c r="T47" s="144">
        <f t="shared" si="19"/>
        <v>0.0009522162736543327</v>
      </c>
      <c r="U47" s="143">
        <v>412</v>
      </c>
      <c r="V47" s="141">
        <v>445</v>
      </c>
      <c r="W47" s="142">
        <v>428</v>
      </c>
      <c r="X47" s="141">
        <v>437</v>
      </c>
      <c r="Y47" s="140">
        <f t="shared" si="20"/>
        <v>1722</v>
      </c>
      <c r="Z47" s="139">
        <f t="shared" si="21"/>
        <v>0.8484320557491289</v>
      </c>
    </row>
    <row r="48" spans="1:26" ht="21" customHeight="1">
      <c r="A48" s="147" t="s">
        <v>434</v>
      </c>
      <c r="B48" s="374" t="s">
        <v>435</v>
      </c>
      <c r="C48" s="145">
        <v>1622</v>
      </c>
      <c r="D48" s="141">
        <v>1260</v>
      </c>
      <c r="E48" s="142">
        <v>46</v>
      </c>
      <c r="F48" s="141">
        <v>43</v>
      </c>
      <c r="G48" s="140">
        <f t="shared" si="6"/>
        <v>2971</v>
      </c>
      <c r="H48" s="144">
        <f aca="true" t="shared" si="22" ref="H48:H62">G48/$G$9</f>
        <v>0.000888795020115307</v>
      </c>
      <c r="I48" s="143">
        <v>2015</v>
      </c>
      <c r="J48" s="141">
        <v>1464</v>
      </c>
      <c r="K48" s="142">
        <v>110</v>
      </c>
      <c r="L48" s="141">
        <v>69</v>
      </c>
      <c r="M48" s="140">
        <f aca="true" t="shared" si="23" ref="M48:M62">SUM(I48:L48)</f>
        <v>3658</v>
      </c>
      <c r="N48" s="146">
        <f aca="true" t="shared" si="24" ref="N48:N62">IF(ISERROR(G48/M48-1),"         /0",(G48/M48-1))</f>
        <v>-0.18780754510661568</v>
      </c>
      <c r="O48" s="145">
        <v>1622</v>
      </c>
      <c r="P48" s="141">
        <v>1260</v>
      </c>
      <c r="Q48" s="142">
        <v>46</v>
      </c>
      <c r="R48" s="141">
        <v>43</v>
      </c>
      <c r="S48" s="140">
        <f aca="true" t="shared" si="25" ref="S48:S62">SUM(O48:R48)</f>
        <v>2971</v>
      </c>
      <c r="T48" s="144">
        <f aca="true" t="shared" si="26" ref="T48:T62">S48/$S$9</f>
        <v>0.000888795020115307</v>
      </c>
      <c r="U48" s="143">
        <v>2015</v>
      </c>
      <c r="V48" s="141">
        <v>1464</v>
      </c>
      <c r="W48" s="142">
        <v>110</v>
      </c>
      <c r="X48" s="141">
        <v>69</v>
      </c>
      <c r="Y48" s="140">
        <f aca="true" t="shared" si="27" ref="Y48:Y62">SUM(U48:X48)</f>
        <v>3658</v>
      </c>
      <c r="Z48" s="139">
        <f aca="true" t="shared" si="28" ref="Z48:Z62">IF(ISERROR(S48/Y48-1),"         /0",IF(S48/Y48&gt;5,"  *  ",(S48/Y48-1)))</f>
        <v>-0.18780754510661568</v>
      </c>
    </row>
    <row r="49" spans="1:26" ht="21" customHeight="1">
      <c r="A49" s="147" t="s">
        <v>436</v>
      </c>
      <c r="B49" s="374" t="s">
        <v>437</v>
      </c>
      <c r="C49" s="145">
        <v>1269</v>
      </c>
      <c r="D49" s="141">
        <v>1454</v>
      </c>
      <c r="E49" s="142">
        <v>0</v>
      </c>
      <c r="F49" s="141">
        <v>0</v>
      </c>
      <c r="G49" s="140">
        <f t="shared" si="6"/>
        <v>2723</v>
      </c>
      <c r="H49" s="144">
        <f t="shared" si="22"/>
        <v>0.0008146041197488997</v>
      </c>
      <c r="I49" s="143">
        <v>952</v>
      </c>
      <c r="J49" s="141">
        <v>1084</v>
      </c>
      <c r="K49" s="142"/>
      <c r="L49" s="141"/>
      <c r="M49" s="140">
        <f t="shared" si="23"/>
        <v>2036</v>
      </c>
      <c r="N49" s="146">
        <f t="shared" si="24"/>
        <v>0.33742632612966594</v>
      </c>
      <c r="O49" s="145">
        <v>1269</v>
      </c>
      <c r="P49" s="141">
        <v>1454</v>
      </c>
      <c r="Q49" s="142"/>
      <c r="R49" s="141"/>
      <c r="S49" s="140">
        <f t="shared" si="25"/>
        <v>2723</v>
      </c>
      <c r="T49" s="144">
        <f t="shared" si="26"/>
        <v>0.0008146041197488997</v>
      </c>
      <c r="U49" s="143">
        <v>952</v>
      </c>
      <c r="V49" s="141">
        <v>1084</v>
      </c>
      <c r="W49" s="142"/>
      <c r="X49" s="141"/>
      <c r="Y49" s="140">
        <f t="shared" si="27"/>
        <v>2036</v>
      </c>
      <c r="Z49" s="139">
        <f t="shared" si="28"/>
        <v>0.33742632612966594</v>
      </c>
    </row>
    <row r="50" spans="1:26" ht="21" customHeight="1">
      <c r="A50" s="147" t="s">
        <v>438</v>
      </c>
      <c r="B50" s="374" t="s">
        <v>439</v>
      </c>
      <c r="C50" s="145">
        <v>708</v>
      </c>
      <c r="D50" s="141">
        <v>501</v>
      </c>
      <c r="E50" s="142">
        <v>922</v>
      </c>
      <c r="F50" s="141">
        <v>519</v>
      </c>
      <c r="G50" s="140">
        <f t="shared" si="6"/>
        <v>2650</v>
      </c>
      <c r="H50" s="144">
        <f t="shared" si="22"/>
        <v>0.0007927656692378202</v>
      </c>
      <c r="I50" s="143">
        <v>741</v>
      </c>
      <c r="J50" s="141">
        <v>441</v>
      </c>
      <c r="K50" s="142">
        <v>684</v>
      </c>
      <c r="L50" s="141">
        <v>291</v>
      </c>
      <c r="M50" s="140">
        <f t="shared" si="23"/>
        <v>2157</v>
      </c>
      <c r="N50" s="146">
        <f t="shared" si="24"/>
        <v>0.2285581826611034</v>
      </c>
      <c r="O50" s="145">
        <v>708</v>
      </c>
      <c r="P50" s="141">
        <v>501</v>
      </c>
      <c r="Q50" s="142">
        <v>922</v>
      </c>
      <c r="R50" s="141">
        <v>519</v>
      </c>
      <c r="S50" s="140">
        <f t="shared" si="25"/>
        <v>2650</v>
      </c>
      <c r="T50" s="144">
        <f t="shared" si="26"/>
        <v>0.0007927656692378202</v>
      </c>
      <c r="U50" s="143">
        <v>741</v>
      </c>
      <c r="V50" s="141">
        <v>441</v>
      </c>
      <c r="W50" s="142">
        <v>684</v>
      </c>
      <c r="X50" s="141">
        <v>291</v>
      </c>
      <c r="Y50" s="140">
        <f t="shared" si="27"/>
        <v>2157</v>
      </c>
      <c r="Z50" s="139">
        <f t="shared" si="28"/>
        <v>0.2285581826611034</v>
      </c>
    </row>
    <row r="51" spans="1:26" ht="21" customHeight="1">
      <c r="A51" s="147" t="s">
        <v>440</v>
      </c>
      <c r="B51" s="374" t="s">
        <v>441</v>
      </c>
      <c r="C51" s="145">
        <v>1170</v>
      </c>
      <c r="D51" s="141">
        <v>1190</v>
      </c>
      <c r="E51" s="142">
        <v>77</v>
      </c>
      <c r="F51" s="141">
        <v>111</v>
      </c>
      <c r="G51" s="140">
        <f t="shared" si="6"/>
        <v>2548</v>
      </c>
      <c r="H51" s="144">
        <f t="shared" si="22"/>
        <v>0.000762251669893572</v>
      </c>
      <c r="I51" s="143">
        <v>1139</v>
      </c>
      <c r="J51" s="141">
        <v>1128</v>
      </c>
      <c r="K51" s="142">
        <v>45</v>
      </c>
      <c r="L51" s="141">
        <v>91</v>
      </c>
      <c r="M51" s="140">
        <f t="shared" si="23"/>
        <v>2403</v>
      </c>
      <c r="N51" s="146">
        <f t="shared" si="24"/>
        <v>0.06034124011652109</v>
      </c>
      <c r="O51" s="145">
        <v>1170</v>
      </c>
      <c r="P51" s="141">
        <v>1190</v>
      </c>
      <c r="Q51" s="142">
        <v>77</v>
      </c>
      <c r="R51" s="141">
        <v>111</v>
      </c>
      <c r="S51" s="140">
        <f t="shared" si="25"/>
        <v>2548</v>
      </c>
      <c r="T51" s="144">
        <f t="shared" si="26"/>
        <v>0.000762251669893572</v>
      </c>
      <c r="U51" s="143">
        <v>1139</v>
      </c>
      <c r="V51" s="141">
        <v>1128</v>
      </c>
      <c r="W51" s="142">
        <v>45</v>
      </c>
      <c r="X51" s="141">
        <v>91</v>
      </c>
      <c r="Y51" s="140">
        <f t="shared" si="27"/>
        <v>2403</v>
      </c>
      <c r="Z51" s="139">
        <f t="shared" si="28"/>
        <v>0.06034124011652109</v>
      </c>
    </row>
    <row r="52" spans="1:26" ht="21" customHeight="1">
      <c r="A52" s="147" t="s">
        <v>442</v>
      </c>
      <c r="B52" s="374" t="s">
        <v>443</v>
      </c>
      <c r="C52" s="145">
        <v>1251</v>
      </c>
      <c r="D52" s="141">
        <v>1043</v>
      </c>
      <c r="E52" s="142">
        <v>28</v>
      </c>
      <c r="F52" s="141">
        <v>26</v>
      </c>
      <c r="G52" s="140">
        <f t="shared" si="6"/>
        <v>2348</v>
      </c>
      <c r="H52" s="144">
        <f t="shared" si="22"/>
        <v>0.0007024202986303402</v>
      </c>
      <c r="I52" s="143">
        <v>1038</v>
      </c>
      <c r="J52" s="141">
        <v>992</v>
      </c>
      <c r="K52" s="142">
        <v>11</v>
      </c>
      <c r="L52" s="141">
        <v>8</v>
      </c>
      <c r="M52" s="140">
        <f t="shared" si="23"/>
        <v>2049</v>
      </c>
      <c r="N52" s="146">
        <f t="shared" si="24"/>
        <v>0.1459248413860419</v>
      </c>
      <c r="O52" s="145">
        <v>1251</v>
      </c>
      <c r="P52" s="141">
        <v>1043</v>
      </c>
      <c r="Q52" s="142">
        <v>28</v>
      </c>
      <c r="R52" s="141">
        <v>26</v>
      </c>
      <c r="S52" s="140">
        <f t="shared" si="25"/>
        <v>2348</v>
      </c>
      <c r="T52" s="144">
        <f t="shared" si="26"/>
        <v>0.0007024202986303402</v>
      </c>
      <c r="U52" s="143">
        <v>1038</v>
      </c>
      <c r="V52" s="141">
        <v>992</v>
      </c>
      <c r="W52" s="142">
        <v>11</v>
      </c>
      <c r="X52" s="141">
        <v>8</v>
      </c>
      <c r="Y52" s="140">
        <f t="shared" si="27"/>
        <v>2049</v>
      </c>
      <c r="Z52" s="139">
        <f t="shared" si="28"/>
        <v>0.1459248413860419</v>
      </c>
    </row>
    <row r="53" spans="1:26" ht="21" customHeight="1">
      <c r="A53" s="147" t="s">
        <v>444</v>
      </c>
      <c r="B53" s="374" t="s">
        <v>444</v>
      </c>
      <c r="C53" s="145">
        <v>919</v>
      </c>
      <c r="D53" s="141">
        <v>609</v>
      </c>
      <c r="E53" s="142">
        <v>0</v>
      </c>
      <c r="F53" s="141">
        <v>0</v>
      </c>
      <c r="G53" s="140">
        <f t="shared" si="6"/>
        <v>1528</v>
      </c>
      <c r="H53" s="144">
        <f t="shared" si="22"/>
        <v>0.00045711167645109025</v>
      </c>
      <c r="I53" s="143">
        <v>564</v>
      </c>
      <c r="J53" s="141">
        <v>357</v>
      </c>
      <c r="K53" s="142">
        <v>2</v>
      </c>
      <c r="L53" s="141">
        <v>3</v>
      </c>
      <c r="M53" s="140">
        <f t="shared" si="23"/>
        <v>926</v>
      </c>
      <c r="N53" s="146">
        <f t="shared" si="24"/>
        <v>0.6501079913606911</v>
      </c>
      <c r="O53" s="145">
        <v>919</v>
      </c>
      <c r="P53" s="141">
        <v>609</v>
      </c>
      <c r="Q53" s="142"/>
      <c r="R53" s="141"/>
      <c r="S53" s="140">
        <f t="shared" si="25"/>
        <v>1528</v>
      </c>
      <c r="T53" s="144">
        <f t="shared" si="26"/>
        <v>0.00045711167645109025</v>
      </c>
      <c r="U53" s="143">
        <v>564</v>
      </c>
      <c r="V53" s="141">
        <v>357</v>
      </c>
      <c r="W53" s="142">
        <v>2</v>
      </c>
      <c r="X53" s="141">
        <v>3</v>
      </c>
      <c r="Y53" s="140">
        <f t="shared" si="27"/>
        <v>926</v>
      </c>
      <c r="Z53" s="139">
        <f t="shared" si="28"/>
        <v>0.6501079913606911</v>
      </c>
    </row>
    <row r="54" spans="1:26" ht="21" customHeight="1">
      <c r="A54" s="147" t="s">
        <v>445</v>
      </c>
      <c r="B54" s="374" t="s">
        <v>445</v>
      </c>
      <c r="C54" s="145">
        <v>326</v>
      </c>
      <c r="D54" s="141">
        <v>430</v>
      </c>
      <c r="E54" s="142">
        <v>358</v>
      </c>
      <c r="F54" s="141">
        <v>345</v>
      </c>
      <c r="G54" s="140">
        <f t="shared" si="6"/>
        <v>1459</v>
      </c>
      <c r="H54" s="144">
        <f t="shared" si="22"/>
        <v>0.0004364698533652753</v>
      </c>
      <c r="I54" s="143">
        <v>318</v>
      </c>
      <c r="J54" s="141">
        <v>403</v>
      </c>
      <c r="K54" s="142">
        <v>612</v>
      </c>
      <c r="L54" s="141">
        <v>533</v>
      </c>
      <c r="M54" s="140">
        <f t="shared" si="23"/>
        <v>1866</v>
      </c>
      <c r="N54" s="146">
        <f t="shared" si="24"/>
        <v>-0.21811361200428725</v>
      </c>
      <c r="O54" s="145">
        <v>326</v>
      </c>
      <c r="P54" s="141">
        <v>430</v>
      </c>
      <c r="Q54" s="142">
        <v>358</v>
      </c>
      <c r="R54" s="141">
        <v>345</v>
      </c>
      <c r="S54" s="140">
        <f t="shared" si="25"/>
        <v>1459</v>
      </c>
      <c r="T54" s="144">
        <f t="shared" si="26"/>
        <v>0.0004364698533652753</v>
      </c>
      <c r="U54" s="143">
        <v>318</v>
      </c>
      <c r="V54" s="141">
        <v>403</v>
      </c>
      <c r="W54" s="142">
        <v>612</v>
      </c>
      <c r="X54" s="141">
        <v>533</v>
      </c>
      <c r="Y54" s="140">
        <f t="shared" si="27"/>
        <v>1866</v>
      </c>
      <c r="Z54" s="139">
        <f t="shared" si="28"/>
        <v>-0.21811361200428725</v>
      </c>
    </row>
    <row r="55" spans="1:26" ht="21" customHeight="1">
      <c r="A55" s="147" t="s">
        <v>446</v>
      </c>
      <c r="B55" s="374" t="s">
        <v>446</v>
      </c>
      <c r="C55" s="145">
        <v>0</v>
      </c>
      <c r="D55" s="141">
        <v>0</v>
      </c>
      <c r="E55" s="142">
        <v>771</v>
      </c>
      <c r="F55" s="141">
        <v>519</v>
      </c>
      <c r="G55" s="140">
        <f t="shared" si="6"/>
        <v>1290</v>
      </c>
      <c r="H55" s="144">
        <f t="shared" si="22"/>
        <v>0.0003859123446478445</v>
      </c>
      <c r="I55" s="143">
        <v>566</v>
      </c>
      <c r="J55" s="141">
        <v>411</v>
      </c>
      <c r="K55" s="142">
        <v>583</v>
      </c>
      <c r="L55" s="141">
        <v>453</v>
      </c>
      <c r="M55" s="140">
        <f t="shared" si="23"/>
        <v>2013</v>
      </c>
      <c r="N55" s="146">
        <f t="shared" si="24"/>
        <v>-0.3591654247391952</v>
      </c>
      <c r="O55" s="145"/>
      <c r="P55" s="141"/>
      <c r="Q55" s="142">
        <v>771</v>
      </c>
      <c r="R55" s="141">
        <v>519</v>
      </c>
      <c r="S55" s="140">
        <f t="shared" si="25"/>
        <v>1290</v>
      </c>
      <c r="T55" s="144">
        <f t="shared" si="26"/>
        <v>0.0003859123446478445</v>
      </c>
      <c r="U55" s="143">
        <v>566</v>
      </c>
      <c r="V55" s="141">
        <v>411</v>
      </c>
      <c r="W55" s="142">
        <v>583</v>
      </c>
      <c r="X55" s="141">
        <v>453</v>
      </c>
      <c r="Y55" s="140">
        <f t="shared" si="27"/>
        <v>2013</v>
      </c>
      <c r="Z55" s="139">
        <f t="shared" si="28"/>
        <v>-0.3591654247391952</v>
      </c>
    </row>
    <row r="56" spans="1:26" ht="21" customHeight="1">
      <c r="A56" s="147" t="s">
        <v>447</v>
      </c>
      <c r="B56" s="374" t="s">
        <v>448</v>
      </c>
      <c r="C56" s="145">
        <v>318</v>
      </c>
      <c r="D56" s="141">
        <v>278</v>
      </c>
      <c r="E56" s="142">
        <v>321</v>
      </c>
      <c r="F56" s="141">
        <v>280</v>
      </c>
      <c r="G56" s="140">
        <f t="shared" si="6"/>
        <v>1197</v>
      </c>
      <c r="H56" s="144">
        <f t="shared" si="22"/>
        <v>0.0003580907570104418</v>
      </c>
      <c r="I56" s="143">
        <v>279</v>
      </c>
      <c r="J56" s="141">
        <v>232</v>
      </c>
      <c r="K56" s="142"/>
      <c r="L56" s="141"/>
      <c r="M56" s="140">
        <f t="shared" si="23"/>
        <v>511</v>
      </c>
      <c r="N56" s="146">
        <f t="shared" si="24"/>
        <v>1.3424657534246576</v>
      </c>
      <c r="O56" s="145">
        <v>318</v>
      </c>
      <c r="P56" s="141">
        <v>278</v>
      </c>
      <c r="Q56" s="142">
        <v>321</v>
      </c>
      <c r="R56" s="141">
        <v>280</v>
      </c>
      <c r="S56" s="140">
        <f t="shared" si="25"/>
        <v>1197</v>
      </c>
      <c r="T56" s="144">
        <f t="shared" si="26"/>
        <v>0.0003580907570104418</v>
      </c>
      <c r="U56" s="143">
        <v>279</v>
      </c>
      <c r="V56" s="141">
        <v>232</v>
      </c>
      <c r="W56" s="142"/>
      <c r="X56" s="141"/>
      <c r="Y56" s="140">
        <f t="shared" si="27"/>
        <v>511</v>
      </c>
      <c r="Z56" s="139">
        <f t="shared" si="28"/>
        <v>1.3424657534246576</v>
      </c>
    </row>
    <row r="57" spans="1:26" ht="21" customHeight="1">
      <c r="A57" s="147" t="s">
        <v>449</v>
      </c>
      <c r="B57" s="374" t="s">
        <v>450</v>
      </c>
      <c r="C57" s="145">
        <v>26</v>
      </c>
      <c r="D57" s="141">
        <v>23</v>
      </c>
      <c r="E57" s="142">
        <v>585</v>
      </c>
      <c r="F57" s="141">
        <v>556</v>
      </c>
      <c r="G57" s="140">
        <f t="shared" si="6"/>
        <v>1190</v>
      </c>
      <c r="H57" s="144">
        <f t="shared" si="22"/>
        <v>0.00035599665901622866</v>
      </c>
      <c r="I57" s="143">
        <v>58</v>
      </c>
      <c r="J57" s="141">
        <v>53</v>
      </c>
      <c r="K57" s="142">
        <v>368</v>
      </c>
      <c r="L57" s="141">
        <v>391</v>
      </c>
      <c r="M57" s="140">
        <f t="shared" si="23"/>
        <v>870</v>
      </c>
      <c r="N57" s="146">
        <f t="shared" si="24"/>
        <v>0.367816091954023</v>
      </c>
      <c r="O57" s="145">
        <v>26</v>
      </c>
      <c r="P57" s="141">
        <v>23</v>
      </c>
      <c r="Q57" s="142">
        <v>585</v>
      </c>
      <c r="R57" s="141">
        <v>556</v>
      </c>
      <c r="S57" s="140">
        <f t="shared" si="25"/>
        <v>1190</v>
      </c>
      <c r="T57" s="144">
        <f t="shared" si="26"/>
        <v>0.00035599665901622866</v>
      </c>
      <c r="U57" s="143">
        <v>58</v>
      </c>
      <c r="V57" s="141">
        <v>53</v>
      </c>
      <c r="W57" s="142">
        <v>368</v>
      </c>
      <c r="X57" s="141">
        <v>391</v>
      </c>
      <c r="Y57" s="140">
        <f t="shared" si="27"/>
        <v>870</v>
      </c>
      <c r="Z57" s="139">
        <f t="shared" si="28"/>
        <v>0.367816091954023</v>
      </c>
    </row>
    <row r="58" spans="1:26" ht="21" customHeight="1">
      <c r="A58" s="147" t="s">
        <v>451</v>
      </c>
      <c r="B58" s="374" t="s">
        <v>451</v>
      </c>
      <c r="C58" s="145">
        <v>0</v>
      </c>
      <c r="D58" s="141">
        <v>0</v>
      </c>
      <c r="E58" s="142">
        <v>575</v>
      </c>
      <c r="F58" s="141">
        <v>494</v>
      </c>
      <c r="G58" s="140">
        <f t="shared" si="6"/>
        <v>1069</v>
      </c>
      <c r="H58" s="144">
        <f t="shared" si="22"/>
        <v>0.00031979867940197347</v>
      </c>
      <c r="I58" s="143"/>
      <c r="J58" s="141"/>
      <c r="K58" s="142">
        <v>558</v>
      </c>
      <c r="L58" s="141">
        <v>571</v>
      </c>
      <c r="M58" s="140">
        <f t="shared" si="23"/>
        <v>1129</v>
      </c>
      <c r="N58" s="146">
        <f t="shared" si="24"/>
        <v>-0.0531443755535872</v>
      </c>
      <c r="O58" s="145"/>
      <c r="P58" s="141"/>
      <c r="Q58" s="142">
        <v>575</v>
      </c>
      <c r="R58" s="141">
        <v>494</v>
      </c>
      <c r="S58" s="140">
        <f t="shared" si="25"/>
        <v>1069</v>
      </c>
      <c r="T58" s="144">
        <f t="shared" si="26"/>
        <v>0.00031979867940197347</v>
      </c>
      <c r="U58" s="143"/>
      <c r="V58" s="141"/>
      <c r="W58" s="142">
        <v>558</v>
      </c>
      <c r="X58" s="141">
        <v>571</v>
      </c>
      <c r="Y58" s="140">
        <f t="shared" si="27"/>
        <v>1129</v>
      </c>
      <c r="Z58" s="139">
        <f t="shared" si="28"/>
        <v>-0.0531443755535872</v>
      </c>
    </row>
    <row r="59" spans="1:26" ht="21" customHeight="1">
      <c r="A59" s="147" t="s">
        <v>452</v>
      </c>
      <c r="B59" s="374" t="s">
        <v>452</v>
      </c>
      <c r="C59" s="145">
        <v>0</v>
      </c>
      <c r="D59" s="141">
        <v>0</v>
      </c>
      <c r="E59" s="142">
        <v>549</v>
      </c>
      <c r="F59" s="141">
        <v>517</v>
      </c>
      <c r="G59" s="140">
        <f t="shared" si="6"/>
        <v>1066</v>
      </c>
      <c r="H59" s="144">
        <f t="shared" si="22"/>
        <v>0.000318901208833025</v>
      </c>
      <c r="I59" s="143"/>
      <c r="J59" s="141"/>
      <c r="K59" s="142">
        <v>514</v>
      </c>
      <c r="L59" s="141">
        <v>480</v>
      </c>
      <c r="M59" s="140">
        <f t="shared" si="23"/>
        <v>994</v>
      </c>
      <c r="N59" s="146">
        <f t="shared" si="24"/>
        <v>0.07243460764587528</v>
      </c>
      <c r="O59" s="145"/>
      <c r="P59" s="141"/>
      <c r="Q59" s="142">
        <v>549</v>
      </c>
      <c r="R59" s="141">
        <v>517</v>
      </c>
      <c r="S59" s="140">
        <f t="shared" si="25"/>
        <v>1066</v>
      </c>
      <c r="T59" s="144">
        <f t="shared" si="26"/>
        <v>0.000318901208833025</v>
      </c>
      <c r="U59" s="143"/>
      <c r="V59" s="141"/>
      <c r="W59" s="142">
        <v>514</v>
      </c>
      <c r="X59" s="141">
        <v>480</v>
      </c>
      <c r="Y59" s="140">
        <f t="shared" si="27"/>
        <v>994</v>
      </c>
      <c r="Z59" s="139">
        <f t="shared" si="28"/>
        <v>0.07243460764587528</v>
      </c>
    </row>
    <row r="60" spans="1:26" ht="21" customHeight="1">
      <c r="A60" s="147" t="s">
        <v>429</v>
      </c>
      <c r="B60" s="374" t="s">
        <v>453</v>
      </c>
      <c r="C60" s="145">
        <v>0</v>
      </c>
      <c r="D60" s="141">
        <v>0</v>
      </c>
      <c r="E60" s="142">
        <v>447</v>
      </c>
      <c r="F60" s="141">
        <v>594</v>
      </c>
      <c r="G60" s="140">
        <f t="shared" si="6"/>
        <v>1041</v>
      </c>
      <c r="H60" s="144">
        <f t="shared" si="22"/>
        <v>0.00031142228742512103</v>
      </c>
      <c r="I60" s="143"/>
      <c r="J60" s="141"/>
      <c r="K60" s="142">
        <v>335</v>
      </c>
      <c r="L60" s="141">
        <v>434</v>
      </c>
      <c r="M60" s="140">
        <f t="shared" si="23"/>
        <v>769</v>
      </c>
      <c r="N60" s="146">
        <f t="shared" si="24"/>
        <v>0.35370611183355005</v>
      </c>
      <c r="O60" s="145"/>
      <c r="P60" s="141"/>
      <c r="Q60" s="142">
        <v>447</v>
      </c>
      <c r="R60" s="141">
        <v>594</v>
      </c>
      <c r="S60" s="140">
        <f t="shared" si="25"/>
        <v>1041</v>
      </c>
      <c r="T60" s="144">
        <f t="shared" si="26"/>
        <v>0.00031142228742512103</v>
      </c>
      <c r="U60" s="143"/>
      <c r="V60" s="141"/>
      <c r="W60" s="142">
        <v>335</v>
      </c>
      <c r="X60" s="141">
        <v>434</v>
      </c>
      <c r="Y60" s="140">
        <f t="shared" si="27"/>
        <v>769</v>
      </c>
      <c r="Z60" s="139">
        <f t="shared" si="28"/>
        <v>0.35370611183355005</v>
      </c>
    </row>
    <row r="61" spans="1:26" ht="21" customHeight="1">
      <c r="A61" s="147" t="s">
        <v>454</v>
      </c>
      <c r="B61" s="374" t="s">
        <v>455</v>
      </c>
      <c r="C61" s="145">
        <v>331</v>
      </c>
      <c r="D61" s="141">
        <v>432</v>
      </c>
      <c r="E61" s="142">
        <v>37</v>
      </c>
      <c r="F61" s="141">
        <v>47</v>
      </c>
      <c r="G61" s="140">
        <f t="shared" si="6"/>
        <v>847</v>
      </c>
      <c r="H61" s="144">
        <f t="shared" si="22"/>
        <v>0.0002533858572997863</v>
      </c>
      <c r="I61" s="143">
        <v>335</v>
      </c>
      <c r="J61" s="141">
        <v>429</v>
      </c>
      <c r="K61" s="142">
        <v>152</v>
      </c>
      <c r="L61" s="141">
        <v>144</v>
      </c>
      <c r="M61" s="140">
        <f t="shared" si="23"/>
        <v>1060</v>
      </c>
      <c r="N61" s="146">
        <f t="shared" si="24"/>
        <v>-0.2009433962264151</v>
      </c>
      <c r="O61" s="145">
        <v>331</v>
      </c>
      <c r="P61" s="141">
        <v>432</v>
      </c>
      <c r="Q61" s="142">
        <v>37</v>
      </c>
      <c r="R61" s="141">
        <v>47</v>
      </c>
      <c r="S61" s="140">
        <f t="shared" si="25"/>
        <v>847</v>
      </c>
      <c r="T61" s="144">
        <f t="shared" si="26"/>
        <v>0.0002533858572997863</v>
      </c>
      <c r="U61" s="143">
        <v>335</v>
      </c>
      <c r="V61" s="141">
        <v>429</v>
      </c>
      <c r="W61" s="142">
        <v>152</v>
      </c>
      <c r="X61" s="141">
        <v>144</v>
      </c>
      <c r="Y61" s="140">
        <f t="shared" si="27"/>
        <v>1060</v>
      </c>
      <c r="Z61" s="139">
        <f t="shared" si="28"/>
        <v>-0.2009433962264151</v>
      </c>
    </row>
    <row r="62" spans="1:26" ht="21" customHeight="1" thickBot="1">
      <c r="A62" s="138" t="s">
        <v>56</v>
      </c>
      <c r="B62" s="375" t="s">
        <v>56</v>
      </c>
      <c r="C62" s="136">
        <v>1665</v>
      </c>
      <c r="D62" s="132">
        <v>1870</v>
      </c>
      <c r="E62" s="133">
        <v>7055</v>
      </c>
      <c r="F62" s="132">
        <v>6932</v>
      </c>
      <c r="G62" s="131">
        <f t="shared" si="6"/>
        <v>17522</v>
      </c>
      <c r="H62" s="135">
        <f t="shared" si="22"/>
        <v>0.00524182643637173</v>
      </c>
      <c r="I62" s="134">
        <v>2544</v>
      </c>
      <c r="J62" s="132">
        <v>2337</v>
      </c>
      <c r="K62" s="133">
        <v>6461</v>
      </c>
      <c r="L62" s="132">
        <v>6648</v>
      </c>
      <c r="M62" s="131">
        <f t="shared" si="23"/>
        <v>17990</v>
      </c>
      <c r="N62" s="137">
        <f t="shared" si="24"/>
        <v>-0.02601445247359646</v>
      </c>
      <c r="O62" s="136">
        <v>1665</v>
      </c>
      <c r="P62" s="132">
        <v>1870</v>
      </c>
      <c r="Q62" s="133">
        <v>7055</v>
      </c>
      <c r="R62" s="132">
        <v>6932</v>
      </c>
      <c r="S62" s="131">
        <f t="shared" si="25"/>
        <v>17522</v>
      </c>
      <c r="T62" s="135">
        <f t="shared" si="26"/>
        <v>0.00524182643637173</v>
      </c>
      <c r="U62" s="134">
        <v>2544</v>
      </c>
      <c r="V62" s="132">
        <v>2337</v>
      </c>
      <c r="W62" s="133">
        <v>6461</v>
      </c>
      <c r="X62" s="132">
        <v>6648</v>
      </c>
      <c r="Y62" s="131">
        <f t="shared" si="27"/>
        <v>17990</v>
      </c>
      <c r="Z62" s="130">
        <f t="shared" si="28"/>
        <v>-0.02601445247359646</v>
      </c>
    </row>
    <row r="63" spans="1:2" ht="15" thickTop="1">
      <c r="A63" s="129" t="s">
        <v>43</v>
      </c>
      <c r="B63" s="129"/>
    </row>
    <row r="64" spans="1:2" ht="15">
      <c r="A64" s="129" t="s">
        <v>150</v>
      </c>
      <c r="B64" s="129"/>
    </row>
    <row r="65" spans="1:3" ht="14.25">
      <c r="A65" s="376" t="s">
        <v>123</v>
      </c>
      <c r="B65" s="377"/>
      <c r="C65" s="377"/>
    </row>
  </sheetData>
  <sheetProtection/>
  <mergeCells count="27"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B5:B8"/>
    <mergeCell ref="O7:P7"/>
    <mergeCell ref="Q7:R7"/>
    <mergeCell ref="S7:S8"/>
    <mergeCell ref="U7:V7"/>
    <mergeCell ref="W7:X7"/>
    <mergeCell ref="M7:M8"/>
  </mergeCells>
  <conditionalFormatting sqref="Z63:Z65536 N63:N65536 Z3 N3 N5:N8 Z5:Z8">
    <cfRule type="cellIs" priority="3" dxfId="89" operator="lessThan" stopIfTrue="1">
      <formula>0</formula>
    </cfRule>
  </conditionalFormatting>
  <conditionalFormatting sqref="N9:N62 Z9:Z62">
    <cfRule type="cellIs" priority="4" dxfId="89" operator="lessThan" stopIfTrue="1">
      <formula>0</formula>
    </cfRule>
    <cfRule type="cellIs" priority="5" dxfId="91" operator="greaterThanOrEqual" stopIfTrue="1">
      <formula>0</formula>
    </cfRule>
  </conditionalFormatting>
  <conditionalFormatting sqref="H6:H8">
    <cfRule type="cellIs" priority="2" dxfId="89" operator="lessThan" stopIfTrue="1">
      <formula>0</formula>
    </cfRule>
  </conditionalFormatting>
  <conditionalFormatting sqref="T6:T8">
    <cfRule type="cellIs" priority="1" dxfId="89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67"/>
  <sheetViews>
    <sheetView showGridLines="0" zoomScale="80" zoomScaleNormal="80" zoomScalePageLayoutView="0" workbookViewId="0" topLeftCell="A1">
      <selection activeCell="U10" sqref="U10:X64"/>
    </sheetView>
  </sheetViews>
  <sheetFormatPr defaultColWidth="8.00390625" defaultRowHeight="15"/>
  <cols>
    <col min="1" max="1" width="30.28125" style="128" customWidth="1"/>
    <col min="2" max="2" width="38.8515625" style="128" customWidth="1"/>
    <col min="3" max="3" width="9.7109375" style="128" customWidth="1"/>
    <col min="4" max="4" width="10.28125" style="128" customWidth="1"/>
    <col min="5" max="5" width="8.7109375" style="128" bestFit="1" customWidth="1"/>
    <col min="6" max="6" width="10.7109375" style="128" bestFit="1" customWidth="1"/>
    <col min="7" max="7" width="10.00390625" style="128" customWidth="1"/>
    <col min="8" max="8" width="10.7109375" style="128" customWidth="1"/>
    <col min="9" max="9" width="9.28125" style="128" customWidth="1"/>
    <col min="10" max="10" width="11.7109375" style="128" bestFit="1" customWidth="1"/>
    <col min="11" max="11" width="9.00390625" style="128" bestFit="1" customWidth="1"/>
    <col min="12" max="12" width="10.7109375" style="128" bestFit="1" customWidth="1"/>
    <col min="13" max="13" width="9.8515625" style="128" customWidth="1"/>
    <col min="14" max="14" width="10.00390625" style="128" customWidth="1"/>
    <col min="15" max="15" width="10.28125" style="128" customWidth="1"/>
    <col min="16" max="16" width="12.28125" style="128" bestFit="1" customWidth="1"/>
    <col min="17" max="17" width="9.28125" style="128" customWidth="1"/>
    <col min="18" max="18" width="10.7109375" style="128" bestFit="1" customWidth="1"/>
    <col min="19" max="19" width="11.8515625" style="128" customWidth="1"/>
    <col min="20" max="20" width="10.140625" style="128" customWidth="1"/>
    <col min="21" max="21" width="10.28125" style="128" customWidth="1"/>
    <col min="22" max="22" width="11.7109375" style="128" bestFit="1" customWidth="1"/>
    <col min="23" max="24" width="10.28125" style="128" customWidth="1"/>
    <col min="25" max="25" width="10.7109375" style="128" customWidth="1"/>
    <col min="26" max="26" width="9.8515625" style="128" bestFit="1" customWidth="1"/>
    <col min="27" max="16384" width="8.00390625" style="128" customWidth="1"/>
  </cols>
  <sheetData>
    <row r="1" spans="1:2" ht="18.75" thickBot="1">
      <c r="A1" s="494" t="s">
        <v>28</v>
      </c>
      <c r="B1" s="495"/>
    </row>
    <row r="2" ht="5.25" customHeight="1" thickBot="1"/>
    <row r="3" spans="1:26" ht="24" customHeight="1" thickTop="1">
      <c r="A3" s="579" t="s">
        <v>124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1"/>
    </row>
    <row r="4" spans="1:26" ht="21" customHeight="1" thickBot="1">
      <c r="A4" s="591" t="s">
        <v>45</v>
      </c>
      <c r="B4" s="592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592"/>
      <c r="Z4" s="593"/>
    </row>
    <row r="5" spans="1:26" s="174" customFormat="1" ht="19.5" customHeight="1" thickBot="1" thickTop="1">
      <c r="A5" s="659" t="s">
        <v>121</v>
      </c>
      <c r="B5" s="673" t="s">
        <v>122</v>
      </c>
      <c r="C5" s="676" t="s">
        <v>36</v>
      </c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8"/>
      <c r="O5" s="679" t="s">
        <v>35</v>
      </c>
      <c r="P5" s="677"/>
      <c r="Q5" s="677"/>
      <c r="R5" s="677"/>
      <c r="S5" s="677"/>
      <c r="T5" s="677"/>
      <c r="U5" s="677"/>
      <c r="V5" s="677"/>
      <c r="W5" s="677"/>
      <c r="X5" s="677"/>
      <c r="Y5" s="677"/>
      <c r="Z5" s="678"/>
    </row>
    <row r="6" spans="1:26" s="173" customFormat="1" ht="26.25" customHeight="1" thickBot="1">
      <c r="A6" s="660"/>
      <c r="B6" s="674"/>
      <c r="C6" s="668" t="s">
        <v>156</v>
      </c>
      <c r="D6" s="664"/>
      <c r="E6" s="664"/>
      <c r="F6" s="664"/>
      <c r="G6" s="665"/>
      <c r="H6" s="670" t="s">
        <v>34</v>
      </c>
      <c r="I6" s="668" t="s">
        <v>146</v>
      </c>
      <c r="J6" s="664"/>
      <c r="K6" s="664"/>
      <c r="L6" s="664"/>
      <c r="M6" s="665"/>
      <c r="N6" s="670" t="s">
        <v>33</v>
      </c>
      <c r="O6" s="663" t="s">
        <v>157</v>
      </c>
      <c r="P6" s="664"/>
      <c r="Q6" s="664"/>
      <c r="R6" s="664"/>
      <c r="S6" s="665"/>
      <c r="T6" s="670" t="s">
        <v>34</v>
      </c>
      <c r="U6" s="663" t="s">
        <v>147</v>
      </c>
      <c r="V6" s="664"/>
      <c r="W6" s="664"/>
      <c r="X6" s="664"/>
      <c r="Y6" s="665"/>
      <c r="Z6" s="670" t="s">
        <v>33</v>
      </c>
    </row>
    <row r="7" spans="1:26" s="168" customFormat="1" ht="26.25" customHeight="1">
      <c r="A7" s="661"/>
      <c r="B7" s="674"/>
      <c r="C7" s="595" t="s">
        <v>22</v>
      </c>
      <c r="D7" s="590"/>
      <c r="E7" s="586" t="s">
        <v>21</v>
      </c>
      <c r="F7" s="590"/>
      <c r="G7" s="573" t="s">
        <v>17</v>
      </c>
      <c r="H7" s="566"/>
      <c r="I7" s="669" t="s">
        <v>22</v>
      </c>
      <c r="J7" s="590"/>
      <c r="K7" s="586" t="s">
        <v>21</v>
      </c>
      <c r="L7" s="590"/>
      <c r="M7" s="573" t="s">
        <v>17</v>
      </c>
      <c r="N7" s="566"/>
      <c r="O7" s="669" t="s">
        <v>22</v>
      </c>
      <c r="P7" s="590"/>
      <c r="Q7" s="586" t="s">
        <v>21</v>
      </c>
      <c r="R7" s="590"/>
      <c r="S7" s="573" t="s">
        <v>17</v>
      </c>
      <c r="T7" s="566"/>
      <c r="U7" s="669" t="s">
        <v>22</v>
      </c>
      <c r="V7" s="590"/>
      <c r="W7" s="586" t="s">
        <v>21</v>
      </c>
      <c r="X7" s="590"/>
      <c r="Y7" s="573" t="s">
        <v>17</v>
      </c>
      <c r="Z7" s="566"/>
    </row>
    <row r="8" spans="1:26" s="168" customFormat="1" ht="19.5" customHeight="1" thickBot="1">
      <c r="A8" s="662"/>
      <c r="B8" s="675"/>
      <c r="C8" s="171" t="s">
        <v>31</v>
      </c>
      <c r="D8" s="169" t="s">
        <v>30</v>
      </c>
      <c r="E8" s="170" t="s">
        <v>31</v>
      </c>
      <c r="F8" s="378" t="s">
        <v>30</v>
      </c>
      <c r="G8" s="672"/>
      <c r="H8" s="671"/>
      <c r="I8" s="171" t="s">
        <v>31</v>
      </c>
      <c r="J8" s="169" t="s">
        <v>30</v>
      </c>
      <c r="K8" s="170" t="s">
        <v>31</v>
      </c>
      <c r="L8" s="378" t="s">
        <v>30</v>
      </c>
      <c r="M8" s="672"/>
      <c r="N8" s="671"/>
      <c r="O8" s="171" t="s">
        <v>31</v>
      </c>
      <c r="P8" s="169" t="s">
        <v>30</v>
      </c>
      <c r="Q8" s="170" t="s">
        <v>31</v>
      </c>
      <c r="R8" s="378" t="s">
        <v>30</v>
      </c>
      <c r="S8" s="672"/>
      <c r="T8" s="671"/>
      <c r="U8" s="171" t="s">
        <v>31</v>
      </c>
      <c r="V8" s="169" t="s">
        <v>30</v>
      </c>
      <c r="W8" s="170" t="s">
        <v>31</v>
      </c>
      <c r="X8" s="378" t="s">
        <v>30</v>
      </c>
      <c r="Y8" s="672"/>
      <c r="Z8" s="671"/>
    </row>
    <row r="9" spans="1:26" s="157" customFormat="1" ht="18" customHeight="1" thickBot="1" thickTop="1">
      <c r="A9" s="167" t="s">
        <v>24</v>
      </c>
      <c r="B9" s="372"/>
      <c r="C9" s="166">
        <f>SUM(C10:C64)</f>
        <v>10756.94</v>
      </c>
      <c r="D9" s="160">
        <f>SUM(D10:D64)</f>
        <v>10756.939999999999</v>
      </c>
      <c r="E9" s="161">
        <f>SUM(E10:E64)</f>
        <v>1017.6409999999998</v>
      </c>
      <c r="F9" s="160">
        <f>SUM(F10:F64)</f>
        <v>1017.641</v>
      </c>
      <c r="G9" s="159">
        <f aca="true" t="shared" si="0" ref="G9:G20">SUM(C9:F9)</f>
        <v>23549.161999999997</v>
      </c>
      <c r="H9" s="163">
        <f aca="true" t="shared" si="1" ref="H9:H64">G9/$G$9</f>
        <v>1</v>
      </c>
      <c r="I9" s="162">
        <f>SUM(I10:I64)</f>
        <v>9804.538999999997</v>
      </c>
      <c r="J9" s="160">
        <f>SUM(J10:J64)</f>
        <v>9804.539000000002</v>
      </c>
      <c r="K9" s="161">
        <f>SUM(K10:K64)</f>
        <v>1154.3320000000006</v>
      </c>
      <c r="L9" s="160">
        <f>SUM(L10:L64)</f>
        <v>1154.3319999999999</v>
      </c>
      <c r="M9" s="159">
        <f aca="true" t="shared" si="2" ref="M9:M20">SUM(I9:L9)</f>
        <v>21917.742000000002</v>
      </c>
      <c r="N9" s="165">
        <f aca="true" t="shared" si="3" ref="N9:N20">IF(ISERROR(G9/M9-1),"         /0",(G9/M9-1))</f>
        <v>0.07443376238300425</v>
      </c>
      <c r="O9" s="164">
        <f>SUM(O10:O64)</f>
        <v>10756.94</v>
      </c>
      <c r="P9" s="160">
        <f>SUM(P10:P64)</f>
        <v>10756.939999999999</v>
      </c>
      <c r="Q9" s="161">
        <f>SUM(Q10:Q64)</f>
        <v>1017.6409999999998</v>
      </c>
      <c r="R9" s="160">
        <f>SUM(R10:R64)</f>
        <v>1017.641</v>
      </c>
      <c r="S9" s="159">
        <f aca="true" t="shared" si="4" ref="S9:S20">SUM(O9:R9)</f>
        <v>23549.161999999997</v>
      </c>
      <c r="T9" s="163">
        <f aca="true" t="shared" si="5" ref="T9:T64">S9/$S$9</f>
        <v>1</v>
      </c>
      <c r="U9" s="162">
        <f>SUM(U10:U64)</f>
        <v>9804.538999999997</v>
      </c>
      <c r="V9" s="160">
        <f>SUM(V10:V64)</f>
        <v>9804.539000000002</v>
      </c>
      <c r="W9" s="161">
        <f>SUM(W10:W64)</f>
        <v>1154.3320000000006</v>
      </c>
      <c r="X9" s="160">
        <f>SUM(X10:X64)</f>
        <v>1154.3319999999999</v>
      </c>
      <c r="Y9" s="159">
        <f aca="true" t="shared" si="6" ref="Y9:Y20">SUM(U9:X9)</f>
        <v>21917.742000000002</v>
      </c>
      <c r="Z9" s="158">
        <f>IF(ISERROR(S9/Y9-1),"         /0",(S9/Y9-1))</f>
        <v>0.07443376238300425</v>
      </c>
    </row>
    <row r="10" spans="1:26" ht="18.75" customHeight="1" thickTop="1">
      <c r="A10" s="156" t="s">
        <v>361</v>
      </c>
      <c r="B10" s="373" t="s">
        <v>362</v>
      </c>
      <c r="C10" s="154">
        <v>5085.352999999998</v>
      </c>
      <c r="D10" s="150">
        <v>3978.796999999999</v>
      </c>
      <c r="E10" s="151">
        <v>264.754</v>
      </c>
      <c r="F10" s="150">
        <v>87.619</v>
      </c>
      <c r="G10" s="149">
        <f t="shared" si="0"/>
        <v>9416.523</v>
      </c>
      <c r="H10" s="153">
        <f t="shared" si="1"/>
        <v>0.39986658548614173</v>
      </c>
      <c r="I10" s="152">
        <v>4379.535999999999</v>
      </c>
      <c r="J10" s="150">
        <v>3852.0010000000007</v>
      </c>
      <c r="K10" s="151">
        <v>224.26100000000002</v>
      </c>
      <c r="L10" s="150">
        <v>94.19199999999996</v>
      </c>
      <c r="M10" s="149">
        <f t="shared" si="2"/>
        <v>8549.99</v>
      </c>
      <c r="N10" s="155">
        <f t="shared" si="3"/>
        <v>0.10134900742573971</v>
      </c>
      <c r="O10" s="154">
        <v>5085.352999999998</v>
      </c>
      <c r="P10" s="150">
        <v>3978.796999999999</v>
      </c>
      <c r="Q10" s="151">
        <v>264.754</v>
      </c>
      <c r="R10" s="150">
        <v>87.619</v>
      </c>
      <c r="S10" s="149">
        <f t="shared" si="4"/>
        <v>9416.523</v>
      </c>
      <c r="T10" s="153">
        <f t="shared" si="5"/>
        <v>0.39986658548614173</v>
      </c>
      <c r="U10" s="152">
        <v>4379.535999999999</v>
      </c>
      <c r="V10" s="150">
        <v>3852.0010000000007</v>
      </c>
      <c r="W10" s="151">
        <v>224.26100000000002</v>
      </c>
      <c r="X10" s="150">
        <v>94.19199999999996</v>
      </c>
      <c r="Y10" s="149">
        <f t="shared" si="6"/>
        <v>8549.99</v>
      </c>
      <c r="Z10" s="148">
        <f aca="true" t="shared" si="7" ref="Z10:Z20">IF(ISERROR(S10/Y10-1),"         /0",IF(S10/Y10&gt;5,"  *  ",(S10/Y10-1)))</f>
        <v>0.10134900742573971</v>
      </c>
    </row>
    <row r="11" spans="1:26" ht="18.75" customHeight="1">
      <c r="A11" s="156" t="s">
        <v>363</v>
      </c>
      <c r="B11" s="373" t="s">
        <v>364</v>
      </c>
      <c r="C11" s="154">
        <v>1021.6229999999999</v>
      </c>
      <c r="D11" s="150">
        <v>1335.3579999999997</v>
      </c>
      <c r="E11" s="151">
        <v>41.208000000000006</v>
      </c>
      <c r="F11" s="150">
        <v>51.922</v>
      </c>
      <c r="G11" s="149">
        <f t="shared" si="0"/>
        <v>2450.111</v>
      </c>
      <c r="H11" s="153">
        <f>G11/$G$9</f>
        <v>0.1040423858819265</v>
      </c>
      <c r="I11" s="152">
        <v>1010.1130000000003</v>
      </c>
      <c r="J11" s="150">
        <v>947.163</v>
      </c>
      <c r="K11" s="151">
        <v>88.74399999999999</v>
      </c>
      <c r="L11" s="150">
        <v>64.912</v>
      </c>
      <c r="M11" s="149">
        <f t="shared" si="2"/>
        <v>2110.9320000000002</v>
      </c>
      <c r="N11" s="155">
        <f t="shared" si="3"/>
        <v>0.16067736904836338</v>
      </c>
      <c r="O11" s="154">
        <v>1021.6229999999999</v>
      </c>
      <c r="P11" s="150">
        <v>1335.3579999999997</v>
      </c>
      <c r="Q11" s="151">
        <v>41.208000000000006</v>
      </c>
      <c r="R11" s="150">
        <v>51.922</v>
      </c>
      <c r="S11" s="149">
        <f t="shared" si="4"/>
        <v>2450.111</v>
      </c>
      <c r="T11" s="153">
        <f>S11/$S$9</f>
        <v>0.1040423858819265</v>
      </c>
      <c r="U11" s="152">
        <v>1010.1130000000003</v>
      </c>
      <c r="V11" s="150">
        <v>947.163</v>
      </c>
      <c r="W11" s="151">
        <v>88.74399999999999</v>
      </c>
      <c r="X11" s="150">
        <v>64.912</v>
      </c>
      <c r="Y11" s="149">
        <f t="shared" si="6"/>
        <v>2110.9320000000002</v>
      </c>
      <c r="Z11" s="148">
        <f t="shared" si="7"/>
        <v>0.16067736904836338</v>
      </c>
    </row>
    <row r="12" spans="1:26" ht="18.75" customHeight="1">
      <c r="A12" s="147" t="s">
        <v>365</v>
      </c>
      <c r="B12" s="374" t="s">
        <v>366</v>
      </c>
      <c r="C12" s="145">
        <v>890.794</v>
      </c>
      <c r="D12" s="141">
        <v>699.3729999999998</v>
      </c>
      <c r="E12" s="142">
        <v>25.224000000000004</v>
      </c>
      <c r="F12" s="141">
        <v>21.445999999999998</v>
      </c>
      <c r="G12" s="140">
        <f t="shared" si="0"/>
        <v>1636.8369999999998</v>
      </c>
      <c r="H12" s="144">
        <f t="shared" si="1"/>
        <v>0.06950722917443941</v>
      </c>
      <c r="I12" s="143">
        <v>838.3010000000002</v>
      </c>
      <c r="J12" s="141">
        <v>690.3789999999999</v>
      </c>
      <c r="K12" s="142">
        <v>44.614999999999995</v>
      </c>
      <c r="L12" s="141">
        <v>17.749</v>
      </c>
      <c r="M12" s="140">
        <f t="shared" si="2"/>
        <v>1591.044</v>
      </c>
      <c r="N12" s="146">
        <f t="shared" si="3"/>
        <v>0.028781730737804656</v>
      </c>
      <c r="O12" s="145">
        <v>890.794</v>
      </c>
      <c r="P12" s="141">
        <v>699.3729999999998</v>
      </c>
      <c r="Q12" s="142">
        <v>25.224000000000004</v>
      </c>
      <c r="R12" s="141">
        <v>21.445999999999998</v>
      </c>
      <c r="S12" s="140">
        <f t="shared" si="4"/>
        <v>1636.8369999999998</v>
      </c>
      <c r="T12" s="144">
        <f t="shared" si="5"/>
        <v>0.06950722917443941</v>
      </c>
      <c r="U12" s="143">
        <v>838.3010000000002</v>
      </c>
      <c r="V12" s="141">
        <v>690.3789999999999</v>
      </c>
      <c r="W12" s="142">
        <v>44.614999999999995</v>
      </c>
      <c r="X12" s="141">
        <v>17.749</v>
      </c>
      <c r="Y12" s="140">
        <f t="shared" si="6"/>
        <v>1591.044</v>
      </c>
      <c r="Z12" s="139">
        <f t="shared" si="7"/>
        <v>0.028781730737804656</v>
      </c>
    </row>
    <row r="13" spans="1:26" ht="18.75" customHeight="1">
      <c r="A13" s="147" t="s">
        <v>369</v>
      </c>
      <c r="B13" s="374" t="s">
        <v>370</v>
      </c>
      <c r="C13" s="145">
        <v>650.206</v>
      </c>
      <c r="D13" s="141">
        <v>939.9820000000001</v>
      </c>
      <c r="E13" s="142">
        <v>12.961</v>
      </c>
      <c r="F13" s="141">
        <v>12.122000000000002</v>
      </c>
      <c r="G13" s="140">
        <f t="shared" si="0"/>
        <v>1615.2710000000002</v>
      </c>
      <c r="H13" s="144">
        <f t="shared" si="1"/>
        <v>0.06859144287172514</v>
      </c>
      <c r="I13" s="143">
        <v>640.1909999999999</v>
      </c>
      <c r="J13" s="141">
        <v>896.016</v>
      </c>
      <c r="K13" s="142">
        <v>9.52</v>
      </c>
      <c r="L13" s="141">
        <v>21.890000000000004</v>
      </c>
      <c r="M13" s="140">
        <f t="shared" si="2"/>
        <v>1567.617</v>
      </c>
      <c r="N13" s="146">
        <f t="shared" si="3"/>
        <v>0.030399006900282632</v>
      </c>
      <c r="O13" s="145">
        <v>650.206</v>
      </c>
      <c r="P13" s="141">
        <v>939.9820000000001</v>
      </c>
      <c r="Q13" s="142">
        <v>12.961</v>
      </c>
      <c r="R13" s="141">
        <v>12.122000000000002</v>
      </c>
      <c r="S13" s="140">
        <f t="shared" si="4"/>
        <v>1615.2710000000002</v>
      </c>
      <c r="T13" s="144">
        <f t="shared" si="5"/>
        <v>0.06859144287172514</v>
      </c>
      <c r="U13" s="143">
        <v>640.1909999999999</v>
      </c>
      <c r="V13" s="141">
        <v>896.016</v>
      </c>
      <c r="W13" s="142">
        <v>9.52</v>
      </c>
      <c r="X13" s="141">
        <v>21.890000000000004</v>
      </c>
      <c r="Y13" s="140">
        <f t="shared" si="6"/>
        <v>1567.617</v>
      </c>
      <c r="Z13" s="139">
        <f t="shared" si="7"/>
        <v>0.030399006900282632</v>
      </c>
    </row>
    <row r="14" spans="1:26" ht="18.75" customHeight="1">
      <c r="A14" s="147" t="s">
        <v>394</v>
      </c>
      <c r="B14" s="374" t="s">
        <v>395</v>
      </c>
      <c r="C14" s="145">
        <v>744.0949999999999</v>
      </c>
      <c r="D14" s="141">
        <v>530.8820000000001</v>
      </c>
      <c r="E14" s="142">
        <v>5.475</v>
      </c>
      <c r="F14" s="141">
        <v>3.54</v>
      </c>
      <c r="G14" s="140">
        <f aca="true" t="shared" si="8" ref="G14:G19">SUM(C14:F14)</f>
        <v>1283.9919999999997</v>
      </c>
      <c r="H14" s="144">
        <f aca="true" t="shared" si="9" ref="H14:H19">G14/$G$9</f>
        <v>0.05452389346168666</v>
      </c>
      <c r="I14" s="143">
        <v>564.7710000000001</v>
      </c>
      <c r="J14" s="141">
        <v>286.01899999999995</v>
      </c>
      <c r="K14" s="142">
        <v>0.045</v>
      </c>
      <c r="L14" s="141">
        <v>0.136</v>
      </c>
      <c r="M14" s="140">
        <f aca="true" t="shared" si="10" ref="M14:M19">SUM(I14:L14)</f>
        <v>850.9709999999999</v>
      </c>
      <c r="N14" s="146">
        <f aca="true" t="shared" si="11" ref="N14:N19">IF(ISERROR(G14/M14-1),"         /0",(G14/M14-1))</f>
        <v>0.5088551783785815</v>
      </c>
      <c r="O14" s="145">
        <v>744.0949999999999</v>
      </c>
      <c r="P14" s="141">
        <v>530.8820000000001</v>
      </c>
      <c r="Q14" s="142">
        <v>5.475</v>
      </c>
      <c r="R14" s="141">
        <v>3.54</v>
      </c>
      <c r="S14" s="140">
        <f aca="true" t="shared" si="12" ref="S14:S19">SUM(O14:R14)</f>
        <v>1283.9919999999997</v>
      </c>
      <c r="T14" s="144">
        <f aca="true" t="shared" si="13" ref="T14:T19">S14/$S$9</f>
        <v>0.05452389346168666</v>
      </c>
      <c r="U14" s="143">
        <v>564.7710000000001</v>
      </c>
      <c r="V14" s="141">
        <v>286.01899999999995</v>
      </c>
      <c r="W14" s="142">
        <v>0.045</v>
      </c>
      <c r="X14" s="141">
        <v>0.136</v>
      </c>
      <c r="Y14" s="140">
        <f aca="true" t="shared" si="14" ref="Y14:Y19">SUM(U14:X14)</f>
        <v>850.9709999999999</v>
      </c>
      <c r="Z14" s="139">
        <f t="shared" si="7"/>
        <v>0.5088551783785815</v>
      </c>
    </row>
    <row r="15" spans="1:26" ht="18.75" customHeight="1">
      <c r="A15" s="147" t="s">
        <v>371</v>
      </c>
      <c r="B15" s="374" t="s">
        <v>372</v>
      </c>
      <c r="C15" s="145">
        <v>207.90900000000002</v>
      </c>
      <c r="D15" s="141">
        <v>731.962</v>
      </c>
      <c r="E15" s="142">
        <v>32.285000000000004</v>
      </c>
      <c r="F15" s="141">
        <v>253.302</v>
      </c>
      <c r="G15" s="140">
        <f t="shared" si="8"/>
        <v>1225.4579999999999</v>
      </c>
      <c r="H15" s="144">
        <f t="shared" si="9"/>
        <v>0.05203828484427599</v>
      </c>
      <c r="I15" s="143">
        <v>168.133</v>
      </c>
      <c r="J15" s="141">
        <v>701.607</v>
      </c>
      <c r="K15" s="142">
        <v>49.49399999999999</v>
      </c>
      <c r="L15" s="141">
        <v>198.916</v>
      </c>
      <c r="M15" s="140">
        <f t="shared" si="10"/>
        <v>1118.15</v>
      </c>
      <c r="N15" s="146">
        <f t="shared" si="11"/>
        <v>0.09596923489692766</v>
      </c>
      <c r="O15" s="145">
        <v>207.90900000000002</v>
      </c>
      <c r="P15" s="141">
        <v>731.962</v>
      </c>
      <c r="Q15" s="142">
        <v>32.285000000000004</v>
      </c>
      <c r="R15" s="141">
        <v>253.302</v>
      </c>
      <c r="S15" s="140">
        <f t="shared" si="12"/>
        <v>1225.4579999999999</v>
      </c>
      <c r="T15" s="144">
        <f t="shared" si="13"/>
        <v>0.05203828484427599</v>
      </c>
      <c r="U15" s="143">
        <v>168.133</v>
      </c>
      <c r="V15" s="141">
        <v>701.607</v>
      </c>
      <c r="W15" s="142">
        <v>49.49399999999999</v>
      </c>
      <c r="X15" s="141">
        <v>198.916</v>
      </c>
      <c r="Y15" s="140">
        <f t="shared" si="14"/>
        <v>1118.15</v>
      </c>
      <c r="Z15" s="139">
        <f t="shared" si="7"/>
        <v>0.09596923489692766</v>
      </c>
    </row>
    <row r="16" spans="1:26" ht="18.75" customHeight="1">
      <c r="A16" s="147" t="s">
        <v>367</v>
      </c>
      <c r="B16" s="374" t="s">
        <v>368</v>
      </c>
      <c r="C16" s="145">
        <v>351.5419999999999</v>
      </c>
      <c r="D16" s="141">
        <v>457.67999999999995</v>
      </c>
      <c r="E16" s="142">
        <v>3.15</v>
      </c>
      <c r="F16" s="141">
        <v>3.704999999999999</v>
      </c>
      <c r="G16" s="140">
        <f t="shared" si="8"/>
        <v>816.0769999999999</v>
      </c>
      <c r="H16" s="144">
        <f t="shared" si="9"/>
        <v>0.034654184297513435</v>
      </c>
      <c r="I16" s="143">
        <v>409.84400000000005</v>
      </c>
      <c r="J16" s="141">
        <v>378.4969999999999</v>
      </c>
      <c r="K16" s="142">
        <v>1.2360000000000002</v>
      </c>
      <c r="L16" s="141">
        <v>1.37</v>
      </c>
      <c r="M16" s="140">
        <f t="shared" si="10"/>
        <v>790.9469999999999</v>
      </c>
      <c r="N16" s="146">
        <f t="shared" si="11"/>
        <v>0.03177204035162906</v>
      </c>
      <c r="O16" s="145">
        <v>351.5419999999999</v>
      </c>
      <c r="P16" s="141">
        <v>457.67999999999995</v>
      </c>
      <c r="Q16" s="142">
        <v>3.15</v>
      </c>
      <c r="R16" s="141">
        <v>3.704999999999999</v>
      </c>
      <c r="S16" s="140">
        <f t="shared" si="12"/>
        <v>816.0769999999999</v>
      </c>
      <c r="T16" s="144">
        <f t="shared" si="13"/>
        <v>0.034654184297513435</v>
      </c>
      <c r="U16" s="143">
        <v>409.84400000000005</v>
      </c>
      <c r="V16" s="141">
        <v>378.4969999999999</v>
      </c>
      <c r="W16" s="142">
        <v>1.2360000000000002</v>
      </c>
      <c r="X16" s="141">
        <v>1.37</v>
      </c>
      <c r="Y16" s="140">
        <f t="shared" si="14"/>
        <v>790.9469999999999</v>
      </c>
      <c r="Z16" s="139">
        <f>IF(ISERROR(S16/Y16-1),"         /0",IF(S16/Y16&gt;5,"  *  ",(S16/Y16-1)))</f>
        <v>0.03177204035162906</v>
      </c>
    </row>
    <row r="17" spans="1:26" ht="18.75" customHeight="1">
      <c r="A17" s="147" t="s">
        <v>377</v>
      </c>
      <c r="B17" s="374" t="s">
        <v>378</v>
      </c>
      <c r="C17" s="145">
        <v>227.78300000000002</v>
      </c>
      <c r="D17" s="141">
        <v>133.515</v>
      </c>
      <c r="E17" s="142">
        <v>31.922</v>
      </c>
      <c r="F17" s="141">
        <v>1.9840000000000002</v>
      </c>
      <c r="G17" s="140">
        <f t="shared" si="8"/>
        <v>395.204</v>
      </c>
      <c r="H17" s="144">
        <f t="shared" si="9"/>
        <v>0.016782083370949677</v>
      </c>
      <c r="I17" s="143">
        <v>126.91999999999999</v>
      </c>
      <c r="J17" s="141">
        <v>89.81899999999999</v>
      </c>
      <c r="K17" s="142">
        <v>20.039</v>
      </c>
      <c r="L17" s="141">
        <v>3.378</v>
      </c>
      <c r="M17" s="140">
        <f t="shared" si="10"/>
        <v>240.15599999999995</v>
      </c>
      <c r="N17" s="146">
        <f t="shared" si="11"/>
        <v>0.6456136844384488</v>
      </c>
      <c r="O17" s="145">
        <v>227.78300000000002</v>
      </c>
      <c r="P17" s="141">
        <v>133.515</v>
      </c>
      <c r="Q17" s="142">
        <v>31.922</v>
      </c>
      <c r="R17" s="141">
        <v>1.9840000000000002</v>
      </c>
      <c r="S17" s="140">
        <f t="shared" si="12"/>
        <v>395.204</v>
      </c>
      <c r="T17" s="144">
        <f t="shared" si="13"/>
        <v>0.016782083370949677</v>
      </c>
      <c r="U17" s="143">
        <v>126.91999999999999</v>
      </c>
      <c r="V17" s="141">
        <v>89.81899999999999</v>
      </c>
      <c r="W17" s="142">
        <v>20.039</v>
      </c>
      <c r="X17" s="141">
        <v>3.378</v>
      </c>
      <c r="Y17" s="140">
        <f t="shared" si="14"/>
        <v>240.15599999999995</v>
      </c>
      <c r="Z17" s="139">
        <f>IF(ISERROR(S17/Y17-1),"         /0",IF(S17/Y17&gt;5,"  *  ",(S17/Y17-1)))</f>
        <v>0.6456136844384488</v>
      </c>
    </row>
    <row r="18" spans="1:26" ht="18.75" customHeight="1">
      <c r="A18" s="147" t="s">
        <v>404</v>
      </c>
      <c r="B18" s="374" t="s">
        <v>405</v>
      </c>
      <c r="C18" s="145">
        <v>126.64599999999999</v>
      </c>
      <c r="D18" s="141">
        <v>73.941</v>
      </c>
      <c r="E18" s="142">
        <v>83.48400000000001</v>
      </c>
      <c r="F18" s="141">
        <v>53.27500000000002</v>
      </c>
      <c r="G18" s="140">
        <f t="shared" si="8"/>
        <v>337.34600000000006</v>
      </c>
      <c r="H18" s="144">
        <f t="shared" si="9"/>
        <v>0.014325180658233194</v>
      </c>
      <c r="I18" s="143">
        <v>159.256</v>
      </c>
      <c r="J18" s="141">
        <v>85.60499999999999</v>
      </c>
      <c r="K18" s="142">
        <v>43.28400000000001</v>
      </c>
      <c r="L18" s="141">
        <v>33.96899999999999</v>
      </c>
      <c r="M18" s="140">
        <f t="shared" si="10"/>
        <v>322.114</v>
      </c>
      <c r="N18" s="146">
        <f t="shared" si="11"/>
        <v>0.04728760625120332</v>
      </c>
      <c r="O18" s="145">
        <v>126.64599999999999</v>
      </c>
      <c r="P18" s="141">
        <v>73.941</v>
      </c>
      <c r="Q18" s="142">
        <v>83.48400000000001</v>
      </c>
      <c r="R18" s="141">
        <v>53.27500000000002</v>
      </c>
      <c r="S18" s="140">
        <f t="shared" si="12"/>
        <v>337.34600000000006</v>
      </c>
      <c r="T18" s="144">
        <f t="shared" si="13"/>
        <v>0.014325180658233194</v>
      </c>
      <c r="U18" s="143">
        <v>159.256</v>
      </c>
      <c r="V18" s="141">
        <v>85.60499999999999</v>
      </c>
      <c r="W18" s="142">
        <v>43.28400000000001</v>
      </c>
      <c r="X18" s="141">
        <v>33.96899999999999</v>
      </c>
      <c r="Y18" s="140">
        <f t="shared" si="14"/>
        <v>322.114</v>
      </c>
      <c r="Z18" s="139">
        <f>IF(ISERROR(S18/Y18-1),"         /0",IF(S18/Y18&gt;5,"  *  ",(S18/Y18-1)))</f>
        <v>0.04728760625120332</v>
      </c>
    </row>
    <row r="19" spans="1:26" ht="18.75" customHeight="1">
      <c r="A19" s="147" t="s">
        <v>445</v>
      </c>
      <c r="B19" s="374" t="s">
        <v>445</v>
      </c>
      <c r="C19" s="145">
        <v>221.66499999999996</v>
      </c>
      <c r="D19" s="141">
        <v>52.767</v>
      </c>
      <c r="E19" s="142">
        <v>3.9919999999999995</v>
      </c>
      <c r="F19" s="141">
        <v>3.103</v>
      </c>
      <c r="G19" s="140">
        <f t="shared" si="8"/>
        <v>281.527</v>
      </c>
      <c r="H19" s="144">
        <f t="shared" si="9"/>
        <v>0.01195486276751589</v>
      </c>
      <c r="I19" s="143">
        <v>267.942</v>
      </c>
      <c r="J19" s="141">
        <v>106.88299999999998</v>
      </c>
      <c r="K19" s="142">
        <v>195.578</v>
      </c>
      <c r="L19" s="141">
        <v>18.994</v>
      </c>
      <c r="M19" s="140">
        <f t="shared" si="10"/>
        <v>589.397</v>
      </c>
      <c r="N19" s="146">
        <f t="shared" si="11"/>
        <v>-0.522347416087968</v>
      </c>
      <c r="O19" s="145">
        <v>221.66499999999996</v>
      </c>
      <c r="P19" s="141">
        <v>52.767</v>
      </c>
      <c r="Q19" s="142">
        <v>3.9919999999999995</v>
      </c>
      <c r="R19" s="141">
        <v>3.103</v>
      </c>
      <c r="S19" s="140">
        <f t="shared" si="12"/>
        <v>281.527</v>
      </c>
      <c r="T19" s="144">
        <f t="shared" si="13"/>
        <v>0.01195486276751589</v>
      </c>
      <c r="U19" s="143">
        <v>267.942</v>
      </c>
      <c r="V19" s="141">
        <v>106.88299999999998</v>
      </c>
      <c r="W19" s="142">
        <v>195.578</v>
      </c>
      <c r="X19" s="141">
        <v>18.994</v>
      </c>
      <c r="Y19" s="140">
        <f t="shared" si="14"/>
        <v>589.397</v>
      </c>
      <c r="Z19" s="139">
        <f t="shared" si="7"/>
        <v>-0.522347416087968</v>
      </c>
    </row>
    <row r="20" spans="1:26" ht="18.75" customHeight="1">
      <c r="A20" s="147" t="s">
        <v>373</v>
      </c>
      <c r="B20" s="374" t="s">
        <v>374</v>
      </c>
      <c r="C20" s="145">
        <v>60.476</v>
      </c>
      <c r="D20" s="141">
        <v>167.482</v>
      </c>
      <c r="E20" s="142">
        <v>36.704</v>
      </c>
      <c r="F20" s="141">
        <v>7.572999999999999</v>
      </c>
      <c r="G20" s="140">
        <f t="shared" si="0"/>
        <v>272.23499999999996</v>
      </c>
      <c r="H20" s="144">
        <f t="shared" si="1"/>
        <v>0.011560283971038969</v>
      </c>
      <c r="I20" s="143">
        <v>89.48400000000001</v>
      </c>
      <c r="J20" s="141">
        <v>153.72799999999998</v>
      </c>
      <c r="K20" s="142">
        <v>18.232</v>
      </c>
      <c r="L20" s="141">
        <v>8.343</v>
      </c>
      <c r="M20" s="140">
        <f t="shared" si="2"/>
        <v>269.787</v>
      </c>
      <c r="N20" s="146">
        <f t="shared" si="3"/>
        <v>0.00907382490631492</v>
      </c>
      <c r="O20" s="145">
        <v>60.476</v>
      </c>
      <c r="P20" s="141">
        <v>167.482</v>
      </c>
      <c r="Q20" s="142">
        <v>36.704</v>
      </c>
      <c r="R20" s="141">
        <v>7.572999999999999</v>
      </c>
      <c r="S20" s="140">
        <f t="shared" si="4"/>
        <v>272.23499999999996</v>
      </c>
      <c r="T20" s="144">
        <f t="shared" si="5"/>
        <v>0.011560283971038969</v>
      </c>
      <c r="U20" s="143">
        <v>89.48400000000001</v>
      </c>
      <c r="V20" s="141">
        <v>153.72799999999998</v>
      </c>
      <c r="W20" s="142">
        <v>18.232</v>
      </c>
      <c r="X20" s="141">
        <v>8.343</v>
      </c>
      <c r="Y20" s="140">
        <f t="shared" si="6"/>
        <v>269.787</v>
      </c>
      <c r="Z20" s="139">
        <f t="shared" si="7"/>
        <v>0.00907382490631492</v>
      </c>
    </row>
    <row r="21" spans="1:26" ht="18.75" customHeight="1">
      <c r="A21" s="147" t="s">
        <v>381</v>
      </c>
      <c r="B21" s="374" t="s">
        <v>382</v>
      </c>
      <c r="C21" s="145">
        <v>139.244</v>
      </c>
      <c r="D21" s="141">
        <v>114.28699999999999</v>
      </c>
      <c r="E21" s="142">
        <v>6.135999999999999</v>
      </c>
      <c r="F21" s="141">
        <v>4.945</v>
      </c>
      <c r="G21" s="140">
        <f aca="true" t="shared" si="15" ref="G21:G64">SUM(C21:F21)</f>
        <v>264.612</v>
      </c>
      <c r="H21" s="144">
        <f t="shared" si="1"/>
        <v>0.011236578184820337</v>
      </c>
      <c r="I21" s="143">
        <v>128.201</v>
      </c>
      <c r="J21" s="141">
        <v>133.08800000000002</v>
      </c>
      <c r="K21" s="142">
        <v>6.470000000000001</v>
      </c>
      <c r="L21" s="141">
        <v>3.5929999999999995</v>
      </c>
      <c r="M21" s="140">
        <f aca="true" t="shared" si="16" ref="M21:M64">SUM(I21:L21)</f>
        <v>271.35200000000003</v>
      </c>
      <c r="N21" s="146">
        <f aca="true" t="shared" si="17" ref="N21:N64">IF(ISERROR(G21/M21-1),"         /0",(G21/M21-1))</f>
        <v>-0.024838586043220645</v>
      </c>
      <c r="O21" s="145">
        <v>139.244</v>
      </c>
      <c r="P21" s="141">
        <v>114.28699999999999</v>
      </c>
      <c r="Q21" s="142">
        <v>6.135999999999999</v>
      </c>
      <c r="R21" s="141">
        <v>4.945</v>
      </c>
      <c r="S21" s="140">
        <f aca="true" t="shared" si="18" ref="S21:S64">SUM(O21:R21)</f>
        <v>264.612</v>
      </c>
      <c r="T21" s="144">
        <f t="shared" si="5"/>
        <v>0.011236578184820337</v>
      </c>
      <c r="U21" s="143">
        <v>128.201</v>
      </c>
      <c r="V21" s="141">
        <v>133.08800000000002</v>
      </c>
      <c r="W21" s="142">
        <v>6.470000000000001</v>
      </c>
      <c r="X21" s="141">
        <v>3.5929999999999995</v>
      </c>
      <c r="Y21" s="140">
        <f aca="true" t="shared" si="19" ref="Y21:Y64">SUM(U21:X21)</f>
        <v>271.35200000000003</v>
      </c>
      <c r="Z21" s="139">
        <f aca="true" t="shared" si="20" ref="Z21:Z64">IF(ISERROR(S21/Y21-1),"         /0",IF(S21/Y21&gt;5,"  *  ",(S21/Y21-1)))</f>
        <v>-0.024838586043220645</v>
      </c>
    </row>
    <row r="22" spans="1:26" ht="18.75" customHeight="1">
      <c r="A22" s="147" t="s">
        <v>379</v>
      </c>
      <c r="B22" s="374" t="s">
        <v>380</v>
      </c>
      <c r="C22" s="145">
        <v>90.86700000000002</v>
      </c>
      <c r="D22" s="141">
        <v>34.894000000000005</v>
      </c>
      <c r="E22" s="142">
        <v>103.48300000000003</v>
      </c>
      <c r="F22" s="141">
        <v>30.993000000000002</v>
      </c>
      <c r="G22" s="140">
        <f t="shared" si="15"/>
        <v>260.2370000000001</v>
      </c>
      <c r="H22" s="144">
        <f t="shared" si="1"/>
        <v>0.011050796627073188</v>
      </c>
      <c r="I22" s="143">
        <v>77.78800000000001</v>
      </c>
      <c r="J22" s="141">
        <v>38.324</v>
      </c>
      <c r="K22" s="142">
        <v>50.193999999999996</v>
      </c>
      <c r="L22" s="141">
        <v>32.83</v>
      </c>
      <c r="M22" s="140">
        <f t="shared" si="16"/>
        <v>199.13600000000002</v>
      </c>
      <c r="N22" s="146">
        <f t="shared" si="17"/>
        <v>0.3068305077936688</v>
      </c>
      <c r="O22" s="145">
        <v>90.86700000000002</v>
      </c>
      <c r="P22" s="141">
        <v>34.894000000000005</v>
      </c>
      <c r="Q22" s="142">
        <v>103.48300000000003</v>
      </c>
      <c r="R22" s="141">
        <v>30.993000000000002</v>
      </c>
      <c r="S22" s="140">
        <f t="shared" si="18"/>
        <v>260.2370000000001</v>
      </c>
      <c r="T22" s="144">
        <f t="shared" si="5"/>
        <v>0.011050796627073188</v>
      </c>
      <c r="U22" s="143">
        <v>77.78800000000001</v>
      </c>
      <c r="V22" s="141">
        <v>38.324</v>
      </c>
      <c r="W22" s="142">
        <v>50.193999999999996</v>
      </c>
      <c r="X22" s="141">
        <v>32.83</v>
      </c>
      <c r="Y22" s="140">
        <f t="shared" si="19"/>
        <v>199.13600000000002</v>
      </c>
      <c r="Z22" s="139">
        <f t="shared" si="20"/>
        <v>0.3068305077936688</v>
      </c>
    </row>
    <row r="23" spans="1:26" ht="18.75" customHeight="1">
      <c r="A23" s="147" t="s">
        <v>440</v>
      </c>
      <c r="B23" s="374" t="s">
        <v>441</v>
      </c>
      <c r="C23" s="145">
        <v>105.13000000000001</v>
      </c>
      <c r="D23" s="141">
        <v>130.77499999999998</v>
      </c>
      <c r="E23" s="142">
        <v>0.9260000000000002</v>
      </c>
      <c r="F23" s="141">
        <v>1.9900000000000004</v>
      </c>
      <c r="G23" s="140">
        <f aca="true" t="shared" si="21" ref="G23:G29">SUM(C23:F23)</f>
        <v>238.82099999999997</v>
      </c>
      <c r="H23" s="144">
        <f aca="true" t="shared" si="22" ref="H23:H29">G23/$G$9</f>
        <v>0.010141379977767363</v>
      </c>
      <c r="I23" s="143">
        <v>34.626</v>
      </c>
      <c r="J23" s="141">
        <v>60.406</v>
      </c>
      <c r="K23" s="142">
        <v>0.989</v>
      </c>
      <c r="L23" s="141">
        <v>1.695</v>
      </c>
      <c r="M23" s="140">
        <f aca="true" t="shared" si="23" ref="M23:M29">SUM(I23:L23)</f>
        <v>97.716</v>
      </c>
      <c r="N23" s="146">
        <f aca="true" t="shared" si="24" ref="N23:N29">IF(ISERROR(G23/M23-1),"         /0",(G23/M23-1))</f>
        <v>1.4440316836546727</v>
      </c>
      <c r="O23" s="145">
        <v>105.13000000000001</v>
      </c>
      <c r="P23" s="141">
        <v>130.77499999999998</v>
      </c>
      <c r="Q23" s="142">
        <v>0.9260000000000002</v>
      </c>
      <c r="R23" s="141">
        <v>1.9900000000000004</v>
      </c>
      <c r="S23" s="140">
        <f aca="true" t="shared" si="25" ref="S23:S29">SUM(O23:R23)</f>
        <v>238.82099999999997</v>
      </c>
      <c r="T23" s="144">
        <f aca="true" t="shared" si="26" ref="T23:T29">S23/$S$9</f>
        <v>0.010141379977767363</v>
      </c>
      <c r="U23" s="143">
        <v>34.626</v>
      </c>
      <c r="V23" s="141">
        <v>60.406</v>
      </c>
      <c r="W23" s="142">
        <v>0.989</v>
      </c>
      <c r="X23" s="141">
        <v>1.695</v>
      </c>
      <c r="Y23" s="140">
        <f aca="true" t="shared" si="27" ref="Y23:Y29">SUM(U23:X23)</f>
        <v>97.716</v>
      </c>
      <c r="Z23" s="139">
        <f aca="true" t="shared" si="28" ref="Z23:Z29">IF(ISERROR(S23/Y23-1),"         /0",IF(S23/Y23&gt;5,"  *  ",(S23/Y23-1)))</f>
        <v>1.4440316836546727</v>
      </c>
    </row>
    <row r="24" spans="1:26" ht="18.75" customHeight="1">
      <c r="A24" s="147" t="s">
        <v>385</v>
      </c>
      <c r="B24" s="374" t="s">
        <v>385</v>
      </c>
      <c r="C24" s="145">
        <v>90.579</v>
      </c>
      <c r="D24" s="141">
        <v>102.685</v>
      </c>
      <c r="E24" s="142">
        <v>17.471</v>
      </c>
      <c r="F24" s="141">
        <v>14.043999999999997</v>
      </c>
      <c r="G24" s="140">
        <f t="shared" si="21"/>
        <v>224.779</v>
      </c>
      <c r="H24" s="144">
        <f t="shared" si="22"/>
        <v>0.00954509549002211</v>
      </c>
      <c r="I24" s="143">
        <v>39.751</v>
      </c>
      <c r="J24" s="141">
        <v>55.904</v>
      </c>
      <c r="K24" s="142">
        <v>31.234</v>
      </c>
      <c r="L24" s="141">
        <v>25.727999999999994</v>
      </c>
      <c r="M24" s="140">
        <f t="shared" si="23"/>
        <v>152.61700000000002</v>
      </c>
      <c r="N24" s="146">
        <f t="shared" si="24"/>
        <v>0.4728306807236413</v>
      </c>
      <c r="O24" s="145">
        <v>90.579</v>
      </c>
      <c r="P24" s="141">
        <v>102.685</v>
      </c>
      <c r="Q24" s="142">
        <v>17.471</v>
      </c>
      <c r="R24" s="141">
        <v>14.043999999999997</v>
      </c>
      <c r="S24" s="140">
        <f t="shared" si="25"/>
        <v>224.779</v>
      </c>
      <c r="T24" s="144">
        <f t="shared" si="26"/>
        <v>0.00954509549002211</v>
      </c>
      <c r="U24" s="143">
        <v>39.751</v>
      </c>
      <c r="V24" s="141">
        <v>55.904</v>
      </c>
      <c r="W24" s="142">
        <v>31.234</v>
      </c>
      <c r="X24" s="141">
        <v>25.727999999999994</v>
      </c>
      <c r="Y24" s="140">
        <f t="shared" si="27"/>
        <v>152.61700000000002</v>
      </c>
      <c r="Z24" s="139">
        <f t="shared" si="28"/>
        <v>0.4728306807236413</v>
      </c>
    </row>
    <row r="25" spans="1:26" ht="18.75" customHeight="1">
      <c r="A25" s="147" t="s">
        <v>375</v>
      </c>
      <c r="B25" s="374" t="s">
        <v>376</v>
      </c>
      <c r="C25" s="145">
        <v>111.345</v>
      </c>
      <c r="D25" s="141">
        <v>111.161</v>
      </c>
      <c r="E25" s="142">
        <v>1.108</v>
      </c>
      <c r="F25" s="141">
        <v>0.772</v>
      </c>
      <c r="G25" s="140">
        <f t="shared" si="21"/>
        <v>224.386</v>
      </c>
      <c r="H25" s="144">
        <f t="shared" si="22"/>
        <v>0.009528406998091907</v>
      </c>
      <c r="I25" s="143">
        <v>121.093</v>
      </c>
      <c r="J25" s="141">
        <v>87.84</v>
      </c>
      <c r="K25" s="142">
        <v>1.2000000000000002</v>
      </c>
      <c r="L25" s="141">
        <v>2.11</v>
      </c>
      <c r="M25" s="140">
        <f t="shared" si="23"/>
        <v>212.243</v>
      </c>
      <c r="N25" s="146">
        <f t="shared" si="24"/>
        <v>0.05721272315223591</v>
      </c>
      <c r="O25" s="145">
        <v>111.345</v>
      </c>
      <c r="P25" s="141">
        <v>111.161</v>
      </c>
      <c r="Q25" s="142">
        <v>1.108</v>
      </c>
      <c r="R25" s="141">
        <v>0.772</v>
      </c>
      <c r="S25" s="140">
        <f t="shared" si="25"/>
        <v>224.386</v>
      </c>
      <c r="T25" s="144">
        <f t="shared" si="26"/>
        <v>0.009528406998091907</v>
      </c>
      <c r="U25" s="143">
        <v>121.093</v>
      </c>
      <c r="V25" s="141">
        <v>87.84</v>
      </c>
      <c r="W25" s="142">
        <v>1.2000000000000002</v>
      </c>
      <c r="X25" s="141">
        <v>2.11</v>
      </c>
      <c r="Y25" s="140">
        <f t="shared" si="27"/>
        <v>212.243</v>
      </c>
      <c r="Z25" s="139">
        <f t="shared" si="28"/>
        <v>0.05721272315223591</v>
      </c>
    </row>
    <row r="26" spans="1:26" ht="18.75" customHeight="1">
      <c r="A26" s="147" t="s">
        <v>433</v>
      </c>
      <c r="B26" s="374" t="s">
        <v>433</v>
      </c>
      <c r="C26" s="145">
        <v>45.69800000000001</v>
      </c>
      <c r="D26" s="141">
        <v>133.989</v>
      </c>
      <c r="E26" s="142">
        <v>20.141000000000002</v>
      </c>
      <c r="F26" s="141">
        <v>18.100999999999996</v>
      </c>
      <c r="G26" s="140">
        <f t="shared" si="21"/>
        <v>217.929</v>
      </c>
      <c r="H26" s="144">
        <f t="shared" si="22"/>
        <v>0.009254214651035143</v>
      </c>
      <c r="I26" s="143">
        <v>34.913000000000004</v>
      </c>
      <c r="J26" s="141">
        <v>73.549</v>
      </c>
      <c r="K26" s="142">
        <v>50.765000000000015</v>
      </c>
      <c r="L26" s="141">
        <v>199.552</v>
      </c>
      <c r="M26" s="140">
        <f t="shared" si="23"/>
        <v>358.779</v>
      </c>
      <c r="N26" s="146">
        <f t="shared" si="24"/>
        <v>-0.3925815056065154</v>
      </c>
      <c r="O26" s="145">
        <v>45.69800000000001</v>
      </c>
      <c r="P26" s="141">
        <v>133.989</v>
      </c>
      <c r="Q26" s="142">
        <v>20.141000000000002</v>
      </c>
      <c r="R26" s="141">
        <v>18.100999999999996</v>
      </c>
      <c r="S26" s="140">
        <f t="shared" si="25"/>
        <v>217.929</v>
      </c>
      <c r="T26" s="144">
        <f t="shared" si="26"/>
        <v>0.009254214651035143</v>
      </c>
      <c r="U26" s="143">
        <v>34.913000000000004</v>
      </c>
      <c r="V26" s="141">
        <v>73.549</v>
      </c>
      <c r="W26" s="142">
        <v>50.765000000000015</v>
      </c>
      <c r="X26" s="141">
        <v>199.552</v>
      </c>
      <c r="Y26" s="140">
        <f t="shared" si="27"/>
        <v>358.779</v>
      </c>
      <c r="Z26" s="139">
        <f t="shared" si="28"/>
        <v>-0.3925815056065154</v>
      </c>
    </row>
    <row r="27" spans="1:26" ht="18.75" customHeight="1">
      <c r="A27" s="147" t="s">
        <v>383</v>
      </c>
      <c r="B27" s="374" t="s">
        <v>384</v>
      </c>
      <c r="C27" s="145">
        <v>46.163000000000004</v>
      </c>
      <c r="D27" s="141">
        <v>108.958</v>
      </c>
      <c r="E27" s="142">
        <v>2.304</v>
      </c>
      <c r="F27" s="141">
        <v>4.746</v>
      </c>
      <c r="G27" s="140">
        <f t="shared" si="21"/>
        <v>162.17100000000002</v>
      </c>
      <c r="H27" s="144">
        <f t="shared" si="22"/>
        <v>0.006886487086037289</v>
      </c>
      <c r="I27" s="143">
        <v>47.34</v>
      </c>
      <c r="J27" s="141">
        <v>106.176</v>
      </c>
      <c r="K27" s="142">
        <v>3.1740000000000004</v>
      </c>
      <c r="L27" s="141">
        <v>3.0940000000000003</v>
      </c>
      <c r="M27" s="140">
        <f t="shared" si="23"/>
        <v>159.78400000000002</v>
      </c>
      <c r="N27" s="146">
        <f t="shared" si="24"/>
        <v>0.014938917538677154</v>
      </c>
      <c r="O27" s="145">
        <v>46.163000000000004</v>
      </c>
      <c r="P27" s="141">
        <v>108.958</v>
      </c>
      <c r="Q27" s="142">
        <v>2.304</v>
      </c>
      <c r="R27" s="141">
        <v>4.746</v>
      </c>
      <c r="S27" s="140">
        <f t="shared" si="25"/>
        <v>162.17100000000002</v>
      </c>
      <c r="T27" s="144">
        <f t="shared" si="26"/>
        <v>0.006886487086037289</v>
      </c>
      <c r="U27" s="143">
        <v>47.34</v>
      </c>
      <c r="V27" s="141">
        <v>106.176</v>
      </c>
      <c r="W27" s="142">
        <v>3.1740000000000004</v>
      </c>
      <c r="X27" s="141">
        <v>3.0940000000000003</v>
      </c>
      <c r="Y27" s="140">
        <f t="shared" si="27"/>
        <v>159.78400000000002</v>
      </c>
      <c r="Z27" s="139">
        <f t="shared" si="28"/>
        <v>0.014938917538677154</v>
      </c>
    </row>
    <row r="28" spans="1:26" ht="18.75" customHeight="1">
      <c r="A28" s="147" t="s">
        <v>449</v>
      </c>
      <c r="B28" s="374" t="s">
        <v>450</v>
      </c>
      <c r="C28" s="145">
        <v>21.153</v>
      </c>
      <c r="D28" s="141">
        <v>113.242</v>
      </c>
      <c r="E28" s="142">
        <v>8.31</v>
      </c>
      <c r="F28" s="141">
        <v>10.738</v>
      </c>
      <c r="G28" s="140">
        <f t="shared" si="21"/>
        <v>153.443</v>
      </c>
      <c r="H28" s="144">
        <f t="shared" si="22"/>
        <v>0.00651585818637623</v>
      </c>
      <c r="I28" s="143">
        <v>11.184999999999999</v>
      </c>
      <c r="J28" s="141">
        <v>66.162</v>
      </c>
      <c r="K28" s="142">
        <v>8.25</v>
      </c>
      <c r="L28" s="141">
        <v>11.893</v>
      </c>
      <c r="M28" s="140">
        <f t="shared" si="23"/>
        <v>97.49000000000001</v>
      </c>
      <c r="N28" s="146">
        <f t="shared" si="24"/>
        <v>0.5739357882859781</v>
      </c>
      <c r="O28" s="145">
        <v>21.153</v>
      </c>
      <c r="P28" s="141">
        <v>113.242</v>
      </c>
      <c r="Q28" s="142">
        <v>8.31</v>
      </c>
      <c r="R28" s="141">
        <v>10.738</v>
      </c>
      <c r="S28" s="140">
        <f t="shared" si="25"/>
        <v>153.443</v>
      </c>
      <c r="T28" s="144">
        <f t="shared" si="26"/>
        <v>0.00651585818637623</v>
      </c>
      <c r="U28" s="143">
        <v>11.184999999999999</v>
      </c>
      <c r="V28" s="141">
        <v>66.162</v>
      </c>
      <c r="W28" s="142">
        <v>8.25</v>
      </c>
      <c r="X28" s="141">
        <v>11.893</v>
      </c>
      <c r="Y28" s="140">
        <f t="shared" si="27"/>
        <v>97.49000000000001</v>
      </c>
      <c r="Z28" s="139">
        <f t="shared" si="28"/>
        <v>0.5739357882859781</v>
      </c>
    </row>
    <row r="29" spans="1:26" ht="18.75" customHeight="1">
      <c r="A29" s="147" t="s">
        <v>429</v>
      </c>
      <c r="B29" s="374" t="s">
        <v>430</v>
      </c>
      <c r="C29" s="145">
        <v>47.510000000000005</v>
      </c>
      <c r="D29" s="141">
        <v>53.091</v>
      </c>
      <c r="E29" s="142">
        <v>0.74</v>
      </c>
      <c r="F29" s="141">
        <v>0.958</v>
      </c>
      <c r="G29" s="140">
        <f t="shared" si="21"/>
        <v>102.29899999999999</v>
      </c>
      <c r="H29" s="144">
        <f t="shared" si="22"/>
        <v>0.0043440611602230264</v>
      </c>
      <c r="I29" s="143">
        <v>65.064</v>
      </c>
      <c r="J29" s="141">
        <v>87.01</v>
      </c>
      <c r="K29" s="142">
        <v>1.089</v>
      </c>
      <c r="L29" s="141">
        <v>0.868</v>
      </c>
      <c r="M29" s="140">
        <f t="shared" si="23"/>
        <v>154.031</v>
      </c>
      <c r="N29" s="146">
        <f t="shared" si="24"/>
        <v>-0.3358544708532699</v>
      </c>
      <c r="O29" s="145">
        <v>47.510000000000005</v>
      </c>
      <c r="P29" s="141">
        <v>53.091</v>
      </c>
      <c r="Q29" s="142">
        <v>0.74</v>
      </c>
      <c r="R29" s="141">
        <v>0.958</v>
      </c>
      <c r="S29" s="140">
        <f t="shared" si="25"/>
        <v>102.29899999999999</v>
      </c>
      <c r="T29" s="144">
        <f t="shared" si="26"/>
        <v>0.0043440611602230264</v>
      </c>
      <c r="U29" s="143">
        <v>65.064</v>
      </c>
      <c r="V29" s="141">
        <v>87.01</v>
      </c>
      <c r="W29" s="142">
        <v>1.089</v>
      </c>
      <c r="X29" s="141">
        <v>0.868</v>
      </c>
      <c r="Y29" s="140">
        <f t="shared" si="27"/>
        <v>154.031</v>
      </c>
      <c r="Z29" s="139">
        <f t="shared" si="28"/>
        <v>-0.3358544708532699</v>
      </c>
    </row>
    <row r="30" spans="1:26" ht="18.75" customHeight="1">
      <c r="A30" s="147" t="s">
        <v>396</v>
      </c>
      <c r="B30" s="374" t="s">
        <v>397</v>
      </c>
      <c r="C30" s="145">
        <v>42.39699999999999</v>
      </c>
      <c r="D30" s="141">
        <v>57.932</v>
      </c>
      <c r="E30" s="142">
        <v>0.56</v>
      </c>
      <c r="F30" s="141">
        <v>0.091</v>
      </c>
      <c r="G30" s="140">
        <f t="shared" si="15"/>
        <v>100.97999999999999</v>
      </c>
      <c r="H30" s="144">
        <f t="shared" si="1"/>
        <v>0.004288050674584514</v>
      </c>
      <c r="I30" s="143">
        <v>58.230000000000004</v>
      </c>
      <c r="J30" s="141">
        <v>54.086</v>
      </c>
      <c r="K30" s="142">
        <v>1.18</v>
      </c>
      <c r="L30" s="141">
        <v>6.008</v>
      </c>
      <c r="M30" s="140">
        <f t="shared" si="16"/>
        <v>119.504</v>
      </c>
      <c r="N30" s="146">
        <f t="shared" si="17"/>
        <v>-0.15500736377025048</v>
      </c>
      <c r="O30" s="145">
        <v>42.39699999999999</v>
      </c>
      <c r="P30" s="141">
        <v>57.932</v>
      </c>
      <c r="Q30" s="142">
        <v>0.56</v>
      </c>
      <c r="R30" s="141">
        <v>0.091</v>
      </c>
      <c r="S30" s="140">
        <f t="shared" si="18"/>
        <v>100.97999999999999</v>
      </c>
      <c r="T30" s="144">
        <f t="shared" si="5"/>
        <v>0.004288050674584514</v>
      </c>
      <c r="U30" s="143">
        <v>58.230000000000004</v>
      </c>
      <c r="V30" s="141">
        <v>54.086</v>
      </c>
      <c r="W30" s="142">
        <v>1.18</v>
      </c>
      <c r="X30" s="141">
        <v>6.008</v>
      </c>
      <c r="Y30" s="140">
        <f t="shared" si="19"/>
        <v>119.504</v>
      </c>
      <c r="Z30" s="139">
        <f t="shared" si="20"/>
        <v>-0.15500736377025048</v>
      </c>
    </row>
    <row r="31" spans="1:26" ht="18.75" customHeight="1">
      <c r="A31" s="147" t="s">
        <v>386</v>
      </c>
      <c r="B31" s="374" t="s">
        <v>387</v>
      </c>
      <c r="C31" s="145">
        <v>11.873999999999999</v>
      </c>
      <c r="D31" s="141">
        <v>42.4</v>
      </c>
      <c r="E31" s="142">
        <v>19.138</v>
      </c>
      <c r="F31" s="141">
        <v>18.302999999999997</v>
      </c>
      <c r="G31" s="140">
        <f t="shared" si="15"/>
        <v>91.715</v>
      </c>
      <c r="H31" s="144">
        <f t="shared" si="1"/>
        <v>0.0038946184157211206</v>
      </c>
      <c r="I31" s="143">
        <v>33.231</v>
      </c>
      <c r="J31" s="141">
        <v>38.855</v>
      </c>
      <c r="K31" s="142">
        <v>25.339000000000006</v>
      </c>
      <c r="L31" s="141">
        <v>20.301000000000002</v>
      </c>
      <c r="M31" s="140">
        <f t="shared" si="16"/>
        <v>117.72600000000001</v>
      </c>
      <c r="N31" s="146" t="s">
        <v>50</v>
      </c>
      <c r="O31" s="145">
        <v>11.873999999999999</v>
      </c>
      <c r="P31" s="141">
        <v>42.4</v>
      </c>
      <c r="Q31" s="142">
        <v>19.138</v>
      </c>
      <c r="R31" s="141">
        <v>18.302999999999997</v>
      </c>
      <c r="S31" s="140">
        <f t="shared" si="18"/>
        <v>91.715</v>
      </c>
      <c r="T31" s="144">
        <f t="shared" si="5"/>
        <v>0.0038946184157211206</v>
      </c>
      <c r="U31" s="143">
        <v>33.231</v>
      </c>
      <c r="V31" s="141">
        <v>38.855</v>
      </c>
      <c r="W31" s="142">
        <v>25.339000000000006</v>
      </c>
      <c r="X31" s="141">
        <v>20.301000000000002</v>
      </c>
      <c r="Y31" s="140">
        <f t="shared" si="19"/>
        <v>117.72600000000001</v>
      </c>
      <c r="Z31" s="139">
        <f t="shared" si="20"/>
        <v>-0.22094524574010843</v>
      </c>
    </row>
    <row r="32" spans="1:26" ht="18.75" customHeight="1">
      <c r="A32" s="147" t="s">
        <v>406</v>
      </c>
      <c r="B32" s="374" t="s">
        <v>407</v>
      </c>
      <c r="C32" s="145">
        <v>0.5</v>
      </c>
      <c r="D32" s="141">
        <v>0.3</v>
      </c>
      <c r="E32" s="142">
        <v>40.593</v>
      </c>
      <c r="F32" s="141">
        <v>44.68099999999999</v>
      </c>
      <c r="G32" s="140">
        <f t="shared" si="15"/>
        <v>86.07399999999998</v>
      </c>
      <c r="H32" s="144">
        <f t="shared" si="1"/>
        <v>0.003655076983206451</v>
      </c>
      <c r="I32" s="143"/>
      <c r="J32" s="141"/>
      <c r="K32" s="142">
        <v>39.493</v>
      </c>
      <c r="L32" s="141">
        <v>52.137</v>
      </c>
      <c r="M32" s="140">
        <f t="shared" si="16"/>
        <v>91.63</v>
      </c>
      <c r="N32" s="146">
        <f t="shared" si="17"/>
        <v>-0.06063516315617168</v>
      </c>
      <c r="O32" s="145">
        <v>0.5</v>
      </c>
      <c r="P32" s="141">
        <v>0.3</v>
      </c>
      <c r="Q32" s="142">
        <v>40.593</v>
      </c>
      <c r="R32" s="141">
        <v>44.68099999999999</v>
      </c>
      <c r="S32" s="140">
        <f t="shared" si="18"/>
        <v>86.07399999999998</v>
      </c>
      <c r="T32" s="144">
        <f t="shared" si="5"/>
        <v>0.003655076983206451</v>
      </c>
      <c r="U32" s="143"/>
      <c r="V32" s="141"/>
      <c r="W32" s="142">
        <v>39.493</v>
      </c>
      <c r="X32" s="141">
        <v>52.137</v>
      </c>
      <c r="Y32" s="140">
        <f t="shared" si="19"/>
        <v>91.63</v>
      </c>
      <c r="Z32" s="139">
        <f t="shared" si="20"/>
        <v>-0.06063516315617168</v>
      </c>
    </row>
    <row r="33" spans="1:26" ht="18.75" customHeight="1">
      <c r="A33" s="147" t="s">
        <v>388</v>
      </c>
      <c r="B33" s="374" t="s">
        <v>389</v>
      </c>
      <c r="C33" s="145">
        <v>30.322000000000003</v>
      </c>
      <c r="D33" s="141">
        <v>47.491</v>
      </c>
      <c r="E33" s="142">
        <v>3.3369999999999997</v>
      </c>
      <c r="F33" s="141">
        <v>4.0760000000000005</v>
      </c>
      <c r="G33" s="140">
        <f t="shared" si="15"/>
        <v>85.226</v>
      </c>
      <c r="H33" s="144">
        <f t="shared" si="1"/>
        <v>0.0036190672092705468</v>
      </c>
      <c r="I33" s="143">
        <v>24.597</v>
      </c>
      <c r="J33" s="141">
        <v>46.09</v>
      </c>
      <c r="K33" s="142">
        <v>1.229</v>
      </c>
      <c r="L33" s="141">
        <v>1.22</v>
      </c>
      <c r="M33" s="140">
        <f t="shared" si="16"/>
        <v>73.13600000000001</v>
      </c>
      <c r="N33" s="146">
        <f t="shared" si="17"/>
        <v>0.16530846641872654</v>
      </c>
      <c r="O33" s="145">
        <v>30.322000000000003</v>
      </c>
      <c r="P33" s="141">
        <v>47.491</v>
      </c>
      <c r="Q33" s="142">
        <v>3.3369999999999997</v>
      </c>
      <c r="R33" s="141">
        <v>4.0760000000000005</v>
      </c>
      <c r="S33" s="140">
        <f t="shared" si="18"/>
        <v>85.226</v>
      </c>
      <c r="T33" s="144">
        <f t="shared" si="5"/>
        <v>0.0036190672092705468</v>
      </c>
      <c r="U33" s="143">
        <v>24.597</v>
      </c>
      <c r="V33" s="141">
        <v>46.09</v>
      </c>
      <c r="W33" s="142">
        <v>1.229</v>
      </c>
      <c r="X33" s="141">
        <v>1.22</v>
      </c>
      <c r="Y33" s="140">
        <f t="shared" si="19"/>
        <v>73.13600000000001</v>
      </c>
      <c r="Z33" s="139">
        <f t="shared" si="20"/>
        <v>0.16530846641872654</v>
      </c>
    </row>
    <row r="34" spans="1:26" ht="18.75" customHeight="1">
      <c r="A34" s="147" t="s">
        <v>456</v>
      </c>
      <c r="B34" s="374" t="s">
        <v>457</v>
      </c>
      <c r="C34" s="145">
        <v>30.743000000000002</v>
      </c>
      <c r="D34" s="141">
        <v>32.775</v>
      </c>
      <c r="E34" s="142">
        <v>10.611</v>
      </c>
      <c r="F34" s="141">
        <v>10.988</v>
      </c>
      <c r="G34" s="140">
        <f t="shared" si="15"/>
        <v>85.117</v>
      </c>
      <c r="H34" s="144">
        <f t="shared" si="1"/>
        <v>0.0036144385944603895</v>
      </c>
      <c r="I34" s="143">
        <v>32.23</v>
      </c>
      <c r="J34" s="141">
        <v>22.6</v>
      </c>
      <c r="K34" s="142">
        <v>0.61</v>
      </c>
      <c r="L34" s="141">
        <v>0.634</v>
      </c>
      <c r="M34" s="140">
        <f t="shared" si="16"/>
        <v>56.074</v>
      </c>
      <c r="N34" s="146">
        <f t="shared" si="17"/>
        <v>0.5179405785212399</v>
      </c>
      <c r="O34" s="145">
        <v>30.743000000000002</v>
      </c>
      <c r="P34" s="141">
        <v>32.775</v>
      </c>
      <c r="Q34" s="142">
        <v>10.611</v>
      </c>
      <c r="R34" s="141">
        <v>10.988</v>
      </c>
      <c r="S34" s="140">
        <f t="shared" si="18"/>
        <v>85.117</v>
      </c>
      <c r="T34" s="144">
        <f t="shared" si="5"/>
        <v>0.0036144385944603895</v>
      </c>
      <c r="U34" s="143">
        <v>32.23</v>
      </c>
      <c r="V34" s="141">
        <v>22.6</v>
      </c>
      <c r="W34" s="142">
        <v>0.61</v>
      </c>
      <c r="X34" s="141">
        <v>0.634</v>
      </c>
      <c r="Y34" s="140">
        <f t="shared" si="19"/>
        <v>56.074</v>
      </c>
      <c r="Z34" s="139">
        <f t="shared" si="20"/>
        <v>0.5179405785212399</v>
      </c>
    </row>
    <row r="35" spans="1:26" ht="18.75" customHeight="1">
      <c r="A35" s="147" t="s">
        <v>412</v>
      </c>
      <c r="B35" s="374" t="s">
        <v>413</v>
      </c>
      <c r="C35" s="145">
        <v>15.293000000000001</v>
      </c>
      <c r="D35" s="141">
        <v>13.701</v>
      </c>
      <c r="E35" s="142">
        <v>27.771</v>
      </c>
      <c r="F35" s="141">
        <v>26.028000000000002</v>
      </c>
      <c r="G35" s="140">
        <f t="shared" si="15"/>
        <v>82.793</v>
      </c>
      <c r="H35" s="144">
        <f t="shared" si="1"/>
        <v>0.003515751430985103</v>
      </c>
      <c r="I35" s="143">
        <v>0</v>
      </c>
      <c r="J35" s="141">
        <v>0</v>
      </c>
      <c r="K35" s="142">
        <v>11.573</v>
      </c>
      <c r="L35" s="141">
        <v>9.764</v>
      </c>
      <c r="M35" s="140">
        <f t="shared" si="16"/>
        <v>21.337</v>
      </c>
      <c r="N35" s="146">
        <f t="shared" si="17"/>
        <v>2.880254956179407</v>
      </c>
      <c r="O35" s="145">
        <v>15.293000000000001</v>
      </c>
      <c r="P35" s="141">
        <v>13.701</v>
      </c>
      <c r="Q35" s="142">
        <v>27.771</v>
      </c>
      <c r="R35" s="141">
        <v>26.028000000000002</v>
      </c>
      <c r="S35" s="140">
        <f t="shared" si="18"/>
        <v>82.793</v>
      </c>
      <c r="T35" s="144">
        <f t="shared" si="5"/>
        <v>0.003515751430985103</v>
      </c>
      <c r="U35" s="143">
        <v>0</v>
      </c>
      <c r="V35" s="141">
        <v>0</v>
      </c>
      <c r="W35" s="142">
        <v>11.573</v>
      </c>
      <c r="X35" s="141">
        <v>9.764</v>
      </c>
      <c r="Y35" s="140">
        <f t="shared" si="19"/>
        <v>21.337</v>
      </c>
      <c r="Z35" s="139">
        <f t="shared" si="20"/>
        <v>2.880254956179407</v>
      </c>
    </row>
    <row r="36" spans="1:26" ht="18.75" customHeight="1">
      <c r="A36" s="147" t="s">
        <v>414</v>
      </c>
      <c r="B36" s="374" t="s">
        <v>415</v>
      </c>
      <c r="C36" s="145">
        <v>18.560000000000002</v>
      </c>
      <c r="D36" s="141">
        <v>57.365</v>
      </c>
      <c r="E36" s="142">
        <v>0.863</v>
      </c>
      <c r="F36" s="141">
        <v>1.2670000000000001</v>
      </c>
      <c r="G36" s="140">
        <f t="shared" si="15"/>
        <v>78.055</v>
      </c>
      <c r="H36" s="144">
        <f t="shared" si="1"/>
        <v>0.0033145553119894467</v>
      </c>
      <c r="I36" s="143">
        <v>40.746</v>
      </c>
      <c r="J36" s="141">
        <v>54.933</v>
      </c>
      <c r="K36" s="142">
        <v>3.581</v>
      </c>
      <c r="L36" s="141">
        <v>2.851</v>
      </c>
      <c r="M36" s="140">
        <f t="shared" si="16"/>
        <v>102.111</v>
      </c>
      <c r="N36" s="146">
        <f t="shared" si="17"/>
        <v>-0.23558676342411689</v>
      </c>
      <c r="O36" s="145">
        <v>18.560000000000002</v>
      </c>
      <c r="P36" s="141">
        <v>57.365</v>
      </c>
      <c r="Q36" s="142">
        <v>0.863</v>
      </c>
      <c r="R36" s="141">
        <v>1.2670000000000001</v>
      </c>
      <c r="S36" s="140">
        <f t="shared" si="18"/>
        <v>78.055</v>
      </c>
      <c r="T36" s="144">
        <f t="shared" si="5"/>
        <v>0.0033145553119894467</v>
      </c>
      <c r="U36" s="143">
        <v>40.746</v>
      </c>
      <c r="V36" s="141">
        <v>54.933</v>
      </c>
      <c r="W36" s="142">
        <v>3.581</v>
      </c>
      <c r="X36" s="141">
        <v>2.851</v>
      </c>
      <c r="Y36" s="140">
        <f t="shared" si="19"/>
        <v>102.111</v>
      </c>
      <c r="Z36" s="139">
        <f t="shared" si="20"/>
        <v>-0.23558676342411689</v>
      </c>
    </row>
    <row r="37" spans="1:26" ht="18.75" customHeight="1">
      <c r="A37" s="147" t="s">
        <v>458</v>
      </c>
      <c r="B37" s="374" t="s">
        <v>459</v>
      </c>
      <c r="C37" s="145">
        <v>0.148</v>
      </c>
      <c r="D37" s="141">
        <v>0.638</v>
      </c>
      <c r="E37" s="142">
        <v>0.36</v>
      </c>
      <c r="F37" s="141">
        <v>68.525</v>
      </c>
      <c r="G37" s="140">
        <f t="shared" si="15"/>
        <v>69.671</v>
      </c>
      <c r="H37" s="144">
        <f t="shared" si="1"/>
        <v>0.0029585341508118214</v>
      </c>
      <c r="I37" s="143">
        <v>0.146</v>
      </c>
      <c r="J37" s="141">
        <v>1.247</v>
      </c>
      <c r="K37" s="142">
        <v>0.23</v>
      </c>
      <c r="L37" s="141">
        <v>0.294</v>
      </c>
      <c r="M37" s="140">
        <f t="shared" si="16"/>
        <v>1.917</v>
      </c>
      <c r="N37" s="146">
        <f t="shared" si="17"/>
        <v>35.34376630151278</v>
      </c>
      <c r="O37" s="145">
        <v>0.148</v>
      </c>
      <c r="P37" s="141">
        <v>0.638</v>
      </c>
      <c r="Q37" s="142">
        <v>0.36</v>
      </c>
      <c r="R37" s="141">
        <v>68.525</v>
      </c>
      <c r="S37" s="140">
        <f t="shared" si="18"/>
        <v>69.671</v>
      </c>
      <c r="T37" s="144">
        <f t="shared" si="5"/>
        <v>0.0029585341508118214</v>
      </c>
      <c r="U37" s="143">
        <v>0.146</v>
      </c>
      <c r="V37" s="141">
        <v>1.247</v>
      </c>
      <c r="W37" s="142">
        <v>0.23</v>
      </c>
      <c r="X37" s="141">
        <v>0.294</v>
      </c>
      <c r="Y37" s="140">
        <f t="shared" si="19"/>
        <v>1.917</v>
      </c>
      <c r="Z37" s="139" t="str">
        <f t="shared" si="20"/>
        <v>  *  </v>
      </c>
    </row>
    <row r="38" spans="1:26" ht="18.75" customHeight="1">
      <c r="A38" s="147" t="s">
        <v>402</v>
      </c>
      <c r="B38" s="374" t="s">
        <v>403</v>
      </c>
      <c r="C38" s="145">
        <v>6.843</v>
      </c>
      <c r="D38" s="141">
        <v>33.788</v>
      </c>
      <c r="E38" s="142">
        <v>6.542000000000001</v>
      </c>
      <c r="F38" s="141">
        <v>15.986</v>
      </c>
      <c r="G38" s="140">
        <f t="shared" si="15"/>
        <v>63.159000000000006</v>
      </c>
      <c r="H38" s="144">
        <f t="shared" si="1"/>
        <v>0.002682006264171949</v>
      </c>
      <c r="I38" s="143">
        <v>12.390999999999998</v>
      </c>
      <c r="J38" s="141">
        <v>28.009000000000004</v>
      </c>
      <c r="K38" s="142">
        <v>6.07</v>
      </c>
      <c r="L38" s="141">
        <v>6.776</v>
      </c>
      <c r="M38" s="140">
        <f t="shared" si="16"/>
        <v>53.24600000000001</v>
      </c>
      <c r="N38" s="146" t="s">
        <v>50</v>
      </c>
      <c r="O38" s="145">
        <v>6.843</v>
      </c>
      <c r="P38" s="141">
        <v>33.788</v>
      </c>
      <c r="Q38" s="142">
        <v>6.542000000000001</v>
      </c>
      <c r="R38" s="141">
        <v>15.986</v>
      </c>
      <c r="S38" s="140">
        <f t="shared" si="18"/>
        <v>63.159000000000006</v>
      </c>
      <c r="T38" s="144">
        <f t="shared" si="5"/>
        <v>0.002682006264171949</v>
      </c>
      <c r="U38" s="143">
        <v>12.390999999999998</v>
      </c>
      <c r="V38" s="141">
        <v>28.009000000000004</v>
      </c>
      <c r="W38" s="142">
        <v>6.07</v>
      </c>
      <c r="X38" s="141">
        <v>6.776</v>
      </c>
      <c r="Y38" s="140">
        <f t="shared" si="19"/>
        <v>53.24600000000001</v>
      </c>
      <c r="Z38" s="139">
        <f t="shared" si="20"/>
        <v>0.18617360928520443</v>
      </c>
    </row>
    <row r="39" spans="1:26" ht="18.75" customHeight="1">
      <c r="A39" s="147" t="s">
        <v>428</v>
      </c>
      <c r="B39" s="374" t="s">
        <v>428</v>
      </c>
      <c r="C39" s="145">
        <v>27.433999999999997</v>
      </c>
      <c r="D39" s="141">
        <v>34.913</v>
      </c>
      <c r="E39" s="142">
        <v>0.068</v>
      </c>
      <c r="F39" s="141">
        <v>0</v>
      </c>
      <c r="G39" s="140">
        <f t="shared" si="15"/>
        <v>62.41499999999999</v>
      </c>
      <c r="H39" s="144">
        <f t="shared" si="1"/>
        <v>0.0026504127832659183</v>
      </c>
      <c r="I39" s="143">
        <v>10.355</v>
      </c>
      <c r="J39" s="141">
        <v>15.760000000000002</v>
      </c>
      <c r="K39" s="142">
        <v>0.15000000000000002</v>
      </c>
      <c r="L39" s="141">
        <v>0.42000000000000004</v>
      </c>
      <c r="M39" s="140">
        <f t="shared" si="16"/>
        <v>26.685000000000002</v>
      </c>
      <c r="N39" s="146">
        <f t="shared" si="17"/>
        <v>1.3389544688026978</v>
      </c>
      <c r="O39" s="145">
        <v>27.433999999999997</v>
      </c>
      <c r="P39" s="141">
        <v>34.913</v>
      </c>
      <c r="Q39" s="142">
        <v>0.068</v>
      </c>
      <c r="R39" s="141">
        <v>0</v>
      </c>
      <c r="S39" s="140">
        <f t="shared" si="18"/>
        <v>62.41499999999999</v>
      </c>
      <c r="T39" s="144">
        <f t="shared" si="5"/>
        <v>0.0026504127832659183</v>
      </c>
      <c r="U39" s="143">
        <v>10.355</v>
      </c>
      <c r="V39" s="141">
        <v>15.760000000000002</v>
      </c>
      <c r="W39" s="142">
        <v>0.15000000000000002</v>
      </c>
      <c r="X39" s="141">
        <v>0.42000000000000004</v>
      </c>
      <c r="Y39" s="140">
        <f t="shared" si="19"/>
        <v>26.685000000000002</v>
      </c>
      <c r="Z39" s="139">
        <f t="shared" si="20"/>
        <v>1.3389544688026978</v>
      </c>
    </row>
    <row r="40" spans="1:26" ht="18.75" customHeight="1">
      <c r="A40" s="147" t="s">
        <v>460</v>
      </c>
      <c r="B40" s="374" t="s">
        <v>460</v>
      </c>
      <c r="C40" s="145">
        <v>22.628</v>
      </c>
      <c r="D40" s="141">
        <v>18.654</v>
      </c>
      <c r="E40" s="142">
        <v>5.896</v>
      </c>
      <c r="F40" s="141">
        <v>8.003</v>
      </c>
      <c r="G40" s="140">
        <f>SUM(C40:F40)</f>
        <v>55.181</v>
      </c>
      <c r="H40" s="144">
        <f>G40/$G$9</f>
        <v>0.002343225631553259</v>
      </c>
      <c r="I40" s="143">
        <v>13.8</v>
      </c>
      <c r="J40" s="141">
        <v>12.841999999999999</v>
      </c>
      <c r="K40" s="142">
        <v>0</v>
      </c>
      <c r="L40" s="141">
        <v>0</v>
      </c>
      <c r="M40" s="140">
        <f>SUM(I40:L40)</f>
        <v>26.642</v>
      </c>
      <c r="N40" s="146">
        <f>IF(ISERROR(G40/M40-1),"         /0",(G40/M40-1))</f>
        <v>1.0712033631108775</v>
      </c>
      <c r="O40" s="145">
        <v>22.628</v>
      </c>
      <c r="P40" s="141">
        <v>18.654</v>
      </c>
      <c r="Q40" s="142">
        <v>5.896</v>
      </c>
      <c r="R40" s="141">
        <v>8.003</v>
      </c>
      <c r="S40" s="140">
        <f>SUM(O40:R40)</f>
        <v>55.181</v>
      </c>
      <c r="T40" s="144">
        <f>S40/$S$9</f>
        <v>0.002343225631553259</v>
      </c>
      <c r="U40" s="143">
        <v>13.8</v>
      </c>
      <c r="V40" s="141">
        <v>12.841999999999999</v>
      </c>
      <c r="W40" s="142">
        <v>0</v>
      </c>
      <c r="X40" s="141">
        <v>0</v>
      </c>
      <c r="Y40" s="140">
        <f>SUM(U40:X40)</f>
        <v>26.642</v>
      </c>
      <c r="Z40" s="139">
        <f>IF(ISERROR(S40/Y40-1),"         /0",IF(S40/Y40&gt;5,"  *  ",(S40/Y40-1)))</f>
        <v>1.0712033631108775</v>
      </c>
    </row>
    <row r="41" spans="1:26" ht="18.75" customHeight="1">
      <c r="A41" s="147" t="s">
        <v>461</v>
      </c>
      <c r="B41" s="374" t="s">
        <v>461</v>
      </c>
      <c r="C41" s="145">
        <v>7.45</v>
      </c>
      <c r="D41" s="141">
        <v>35.009</v>
      </c>
      <c r="E41" s="142">
        <v>4.430999999999999</v>
      </c>
      <c r="F41" s="141">
        <v>5.462</v>
      </c>
      <c r="G41" s="140">
        <f t="shared" si="15"/>
        <v>52.352000000000004</v>
      </c>
      <c r="H41" s="144">
        <f t="shared" si="1"/>
        <v>0.0022230939682694444</v>
      </c>
      <c r="I41" s="143">
        <v>17.2</v>
      </c>
      <c r="J41" s="141">
        <v>116.7</v>
      </c>
      <c r="K41" s="142">
        <v>1.2200000000000002</v>
      </c>
      <c r="L41" s="141">
        <v>1.56</v>
      </c>
      <c r="M41" s="140">
        <f t="shared" si="16"/>
        <v>136.68</v>
      </c>
      <c r="N41" s="146" t="s">
        <v>50</v>
      </c>
      <c r="O41" s="145">
        <v>7.45</v>
      </c>
      <c r="P41" s="141">
        <v>35.009</v>
      </c>
      <c r="Q41" s="142">
        <v>4.430999999999999</v>
      </c>
      <c r="R41" s="141">
        <v>5.462</v>
      </c>
      <c r="S41" s="140">
        <f t="shared" si="18"/>
        <v>52.352000000000004</v>
      </c>
      <c r="T41" s="144">
        <f t="shared" si="5"/>
        <v>0.0022230939682694444</v>
      </c>
      <c r="U41" s="143">
        <v>17.2</v>
      </c>
      <c r="V41" s="141">
        <v>116.7</v>
      </c>
      <c r="W41" s="142">
        <v>1.2200000000000002</v>
      </c>
      <c r="X41" s="141">
        <v>1.56</v>
      </c>
      <c r="Y41" s="140">
        <f t="shared" si="19"/>
        <v>136.68</v>
      </c>
      <c r="Z41" s="139">
        <f t="shared" si="20"/>
        <v>-0.6169739537606087</v>
      </c>
    </row>
    <row r="42" spans="1:26" ht="18.75" customHeight="1">
      <c r="A42" s="147" t="s">
        <v>426</v>
      </c>
      <c r="B42" s="374" t="s">
        <v>427</v>
      </c>
      <c r="C42" s="145">
        <v>3.099</v>
      </c>
      <c r="D42" s="141">
        <v>8.655</v>
      </c>
      <c r="E42" s="142">
        <v>18.641000000000002</v>
      </c>
      <c r="F42" s="141">
        <v>20.964</v>
      </c>
      <c r="G42" s="140">
        <f t="shared" si="15"/>
        <v>51.359</v>
      </c>
      <c r="H42" s="144">
        <f t="shared" si="1"/>
        <v>0.0021809268627053483</v>
      </c>
      <c r="I42" s="143">
        <v>7.188</v>
      </c>
      <c r="J42" s="141">
        <v>28.317</v>
      </c>
      <c r="K42" s="142">
        <v>15.099999999999998</v>
      </c>
      <c r="L42" s="141">
        <v>12.491999999999999</v>
      </c>
      <c r="M42" s="140">
        <f t="shared" si="16"/>
        <v>63.097</v>
      </c>
      <c r="N42" s="146">
        <f t="shared" si="17"/>
        <v>-0.18603103158628775</v>
      </c>
      <c r="O42" s="145">
        <v>3.099</v>
      </c>
      <c r="P42" s="141">
        <v>8.655</v>
      </c>
      <c r="Q42" s="142">
        <v>18.641000000000002</v>
      </c>
      <c r="R42" s="141">
        <v>20.964</v>
      </c>
      <c r="S42" s="140">
        <f t="shared" si="18"/>
        <v>51.359</v>
      </c>
      <c r="T42" s="144">
        <f t="shared" si="5"/>
        <v>0.0021809268627053483</v>
      </c>
      <c r="U42" s="143">
        <v>7.188</v>
      </c>
      <c r="V42" s="141">
        <v>28.317</v>
      </c>
      <c r="W42" s="142">
        <v>15.099999999999998</v>
      </c>
      <c r="X42" s="141">
        <v>12.491999999999999</v>
      </c>
      <c r="Y42" s="140">
        <f t="shared" si="19"/>
        <v>63.097</v>
      </c>
      <c r="Z42" s="139">
        <f t="shared" si="20"/>
        <v>-0.18603103158628775</v>
      </c>
    </row>
    <row r="43" spans="1:26" ht="18.75" customHeight="1">
      <c r="A43" s="147" t="s">
        <v>424</v>
      </c>
      <c r="B43" s="374" t="s">
        <v>425</v>
      </c>
      <c r="C43" s="145">
        <v>24.505000000000006</v>
      </c>
      <c r="D43" s="141">
        <v>24.303</v>
      </c>
      <c r="E43" s="142">
        <v>1.165</v>
      </c>
      <c r="F43" s="141">
        <v>1.3780000000000001</v>
      </c>
      <c r="G43" s="140">
        <f t="shared" si="15"/>
        <v>51.351000000000006</v>
      </c>
      <c r="H43" s="144">
        <f t="shared" si="1"/>
        <v>0.0021805871478568968</v>
      </c>
      <c r="I43" s="143">
        <v>3.480999999999999</v>
      </c>
      <c r="J43" s="141">
        <v>5.438</v>
      </c>
      <c r="K43" s="142">
        <v>5.805999999999999</v>
      </c>
      <c r="L43" s="141">
        <v>7.84</v>
      </c>
      <c r="M43" s="140">
        <f t="shared" si="16"/>
        <v>22.564999999999998</v>
      </c>
      <c r="N43" s="146">
        <f t="shared" si="17"/>
        <v>1.275692444050521</v>
      </c>
      <c r="O43" s="145">
        <v>24.505000000000006</v>
      </c>
      <c r="P43" s="141">
        <v>24.303</v>
      </c>
      <c r="Q43" s="142">
        <v>1.165</v>
      </c>
      <c r="R43" s="141">
        <v>1.3780000000000001</v>
      </c>
      <c r="S43" s="140">
        <f t="shared" si="18"/>
        <v>51.351000000000006</v>
      </c>
      <c r="T43" s="144">
        <f t="shared" si="5"/>
        <v>0.0021805871478568968</v>
      </c>
      <c r="U43" s="143">
        <v>3.480999999999999</v>
      </c>
      <c r="V43" s="141">
        <v>5.438</v>
      </c>
      <c r="W43" s="142">
        <v>5.805999999999999</v>
      </c>
      <c r="X43" s="141">
        <v>7.84</v>
      </c>
      <c r="Y43" s="140">
        <f t="shared" si="19"/>
        <v>22.564999999999998</v>
      </c>
      <c r="Z43" s="139">
        <f t="shared" si="20"/>
        <v>1.275692444050521</v>
      </c>
    </row>
    <row r="44" spans="1:26" ht="18.75" customHeight="1">
      <c r="A44" s="147" t="s">
        <v>429</v>
      </c>
      <c r="B44" s="374" t="s">
        <v>453</v>
      </c>
      <c r="C44" s="145">
        <v>23.21</v>
      </c>
      <c r="D44" s="141">
        <v>20.7</v>
      </c>
      <c r="E44" s="142">
        <v>3.03</v>
      </c>
      <c r="F44" s="141">
        <v>3.348</v>
      </c>
      <c r="G44" s="140">
        <f t="shared" si="15"/>
        <v>50.288</v>
      </c>
      <c r="H44" s="144">
        <f t="shared" si="1"/>
        <v>0.002135447537368846</v>
      </c>
      <c r="I44" s="143">
        <v>35.349999999999994</v>
      </c>
      <c r="J44" s="141">
        <v>22.46</v>
      </c>
      <c r="K44" s="142">
        <v>1.707</v>
      </c>
      <c r="L44" s="141">
        <v>3.815</v>
      </c>
      <c r="M44" s="140">
        <f t="shared" si="16"/>
        <v>63.331999999999994</v>
      </c>
      <c r="N44" s="146">
        <f t="shared" si="17"/>
        <v>-0.20596223078380593</v>
      </c>
      <c r="O44" s="145">
        <v>23.21</v>
      </c>
      <c r="P44" s="141">
        <v>20.7</v>
      </c>
      <c r="Q44" s="142">
        <v>3.03</v>
      </c>
      <c r="R44" s="141">
        <v>3.348</v>
      </c>
      <c r="S44" s="140">
        <f t="shared" si="18"/>
        <v>50.288</v>
      </c>
      <c r="T44" s="144">
        <f t="shared" si="5"/>
        <v>0.002135447537368846</v>
      </c>
      <c r="U44" s="143">
        <v>35.349999999999994</v>
      </c>
      <c r="V44" s="141">
        <v>22.46</v>
      </c>
      <c r="W44" s="142">
        <v>1.707</v>
      </c>
      <c r="X44" s="141">
        <v>3.815</v>
      </c>
      <c r="Y44" s="140">
        <f t="shared" si="19"/>
        <v>63.331999999999994</v>
      </c>
      <c r="Z44" s="139">
        <f t="shared" si="20"/>
        <v>-0.20596223078380593</v>
      </c>
    </row>
    <row r="45" spans="1:26" ht="18.75" customHeight="1">
      <c r="A45" s="147" t="s">
        <v>410</v>
      </c>
      <c r="B45" s="374" t="s">
        <v>411</v>
      </c>
      <c r="C45" s="145">
        <v>25.853</v>
      </c>
      <c r="D45" s="141">
        <v>16.654</v>
      </c>
      <c r="E45" s="142">
        <v>1.867</v>
      </c>
      <c r="F45" s="141">
        <v>4.127</v>
      </c>
      <c r="G45" s="140">
        <f t="shared" si="15"/>
        <v>48.501000000000005</v>
      </c>
      <c r="H45" s="144">
        <f t="shared" si="1"/>
        <v>0.002059563733095896</v>
      </c>
      <c r="I45" s="143">
        <v>14.957</v>
      </c>
      <c r="J45" s="141">
        <v>19.944</v>
      </c>
      <c r="K45" s="142">
        <v>0.119</v>
      </c>
      <c r="L45" s="141">
        <v>0.399</v>
      </c>
      <c r="M45" s="140">
        <f t="shared" si="16"/>
        <v>35.419</v>
      </c>
      <c r="N45" s="146">
        <f t="shared" si="17"/>
        <v>0.3693497840142299</v>
      </c>
      <c r="O45" s="145">
        <v>25.853</v>
      </c>
      <c r="P45" s="141">
        <v>16.654</v>
      </c>
      <c r="Q45" s="142">
        <v>1.867</v>
      </c>
      <c r="R45" s="141">
        <v>4.127</v>
      </c>
      <c r="S45" s="140">
        <f t="shared" si="18"/>
        <v>48.501000000000005</v>
      </c>
      <c r="T45" s="144">
        <f t="shared" si="5"/>
        <v>0.002059563733095896</v>
      </c>
      <c r="U45" s="143">
        <v>14.957</v>
      </c>
      <c r="V45" s="141">
        <v>19.944</v>
      </c>
      <c r="W45" s="142">
        <v>0.119</v>
      </c>
      <c r="X45" s="141">
        <v>0.399</v>
      </c>
      <c r="Y45" s="140">
        <f t="shared" si="19"/>
        <v>35.419</v>
      </c>
      <c r="Z45" s="139">
        <f t="shared" si="20"/>
        <v>0.3693497840142299</v>
      </c>
    </row>
    <row r="46" spans="1:26" ht="18.75" customHeight="1">
      <c r="A46" s="147" t="s">
        <v>462</v>
      </c>
      <c r="B46" s="374" t="s">
        <v>462</v>
      </c>
      <c r="C46" s="145">
        <v>17.2</v>
      </c>
      <c r="D46" s="141">
        <v>16.4</v>
      </c>
      <c r="E46" s="142">
        <v>4.89</v>
      </c>
      <c r="F46" s="141">
        <v>5.877</v>
      </c>
      <c r="G46" s="140">
        <f t="shared" si="15"/>
        <v>44.367</v>
      </c>
      <c r="H46" s="144">
        <f t="shared" si="1"/>
        <v>0.0018840160851583596</v>
      </c>
      <c r="I46" s="143">
        <v>3</v>
      </c>
      <c r="J46" s="141">
        <v>22.6</v>
      </c>
      <c r="K46" s="142">
        <v>6.554</v>
      </c>
      <c r="L46" s="141">
        <v>7.745000000000001</v>
      </c>
      <c r="M46" s="140">
        <f t="shared" si="16"/>
        <v>39.899</v>
      </c>
      <c r="N46" s="146">
        <f t="shared" si="17"/>
        <v>0.1119827564600615</v>
      </c>
      <c r="O46" s="145">
        <v>17.2</v>
      </c>
      <c r="P46" s="141">
        <v>16.4</v>
      </c>
      <c r="Q46" s="142">
        <v>4.89</v>
      </c>
      <c r="R46" s="141">
        <v>5.877</v>
      </c>
      <c r="S46" s="140">
        <f t="shared" si="18"/>
        <v>44.367</v>
      </c>
      <c r="T46" s="144">
        <f t="shared" si="5"/>
        <v>0.0018840160851583596</v>
      </c>
      <c r="U46" s="143">
        <v>3</v>
      </c>
      <c r="V46" s="141">
        <v>22.6</v>
      </c>
      <c r="W46" s="142">
        <v>6.554</v>
      </c>
      <c r="X46" s="141">
        <v>7.745000000000001</v>
      </c>
      <c r="Y46" s="140">
        <f t="shared" si="19"/>
        <v>39.899</v>
      </c>
      <c r="Z46" s="139">
        <f t="shared" si="20"/>
        <v>0.1119827564600615</v>
      </c>
    </row>
    <row r="47" spans="1:26" ht="18.75" customHeight="1">
      <c r="A47" s="147" t="s">
        <v>422</v>
      </c>
      <c r="B47" s="374" t="s">
        <v>423</v>
      </c>
      <c r="C47" s="145">
        <v>28.119999999999997</v>
      </c>
      <c r="D47" s="141">
        <v>11.741</v>
      </c>
      <c r="E47" s="142">
        <v>0.4</v>
      </c>
      <c r="F47" s="141">
        <v>2</v>
      </c>
      <c r="G47" s="140">
        <f t="shared" si="15"/>
        <v>42.260999999999996</v>
      </c>
      <c r="H47" s="144">
        <f t="shared" si="1"/>
        <v>0.0017945861513033884</v>
      </c>
      <c r="I47" s="143">
        <v>81.382</v>
      </c>
      <c r="J47" s="141">
        <v>21.78</v>
      </c>
      <c r="K47" s="142">
        <v>0.49000000000000005</v>
      </c>
      <c r="L47" s="141">
        <v>0.191</v>
      </c>
      <c r="M47" s="140">
        <f t="shared" si="16"/>
        <v>103.843</v>
      </c>
      <c r="N47" s="146">
        <f t="shared" si="17"/>
        <v>-0.5930298623884134</v>
      </c>
      <c r="O47" s="145">
        <v>28.119999999999997</v>
      </c>
      <c r="P47" s="141">
        <v>11.741</v>
      </c>
      <c r="Q47" s="142">
        <v>0.4</v>
      </c>
      <c r="R47" s="141">
        <v>2</v>
      </c>
      <c r="S47" s="140">
        <f t="shared" si="18"/>
        <v>42.260999999999996</v>
      </c>
      <c r="T47" s="144">
        <f t="shared" si="5"/>
        <v>0.0017945861513033884</v>
      </c>
      <c r="U47" s="143">
        <v>81.382</v>
      </c>
      <c r="V47" s="141">
        <v>21.78</v>
      </c>
      <c r="W47" s="142">
        <v>0.49000000000000005</v>
      </c>
      <c r="X47" s="141">
        <v>0.191</v>
      </c>
      <c r="Y47" s="140">
        <f t="shared" si="19"/>
        <v>103.843</v>
      </c>
      <c r="Z47" s="139">
        <f t="shared" si="20"/>
        <v>-0.5930298623884134</v>
      </c>
    </row>
    <row r="48" spans="1:26" ht="18.75" customHeight="1">
      <c r="A48" s="147" t="s">
        <v>463</v>
      </c>
      <c r="B48" s="374" t="s">
        <v>464</v>
      </c>
      <c r="C48" s="145">
        <v>3.5500000000000003</v>
      </c>
      <c r="D48" s="141">
        <v>38.078</v>
      </c>
      <c r="E48" s="142">
        <v>0.06</v>
      </c>
      <c r="F48" s="141">
        <v>0.055</v>
      </c>
      <c r="G48" s="140">
        <f t="shared" si="15"/>
        <v>41.743</v>
      </c>
      <c r="H48" s="144">
        <f t="shared" si="1"/>
        <v>0.0017725896148661259</v>
      </c>
      <c r="I48" s="143">
        <v>23.374000000000002</v>
      </c>
      <c r="J48" s="141">
        <v>30.726</v>
      </c>
      <c r="K48" s="142">
        <v>0.01</v>
      </c>
      <c r="L48" s="141">
        <v>0.105</v>
      </c>
      <c r="M48" s="140">
        <f t="shared" si="16"/>
        <v>54.214999999999996</v>
      </c>
      <c r="N48" s="146">
        <f t="shared" si="17"/>
        <v>-0.23004703495342604</v>
      </c>
      <c r="O48" s="145">
        <v>3.5500000000000003</v>
      </c>
      <c r="P48" s="141">
        <v>38.078</v>
      </c>
      <c r="Q48" s="142">
        <v>0.06</v>
      </c>
      <c r="R48" s="141">
        <v>0.055</v>
      </c>
      <c r="S48" s="140">
        <f t="shared" si="18"/>
        <v>41.743</v>
      </c>
      <c r="T48" s="144">
        <f t="shared" si="5"/>
        <v>0.0017725896148661259</v>
      </c>
      <c r="U48" s="143">
        <v>23.374000000000002</v>
      </c>
      <c r="V48" s="141">
        <v>30.726</v>
      </c>
      <c r="W48" s="142">
        <v>0.01</v>
      </c>
      <c r="X48" s="141">
        <v>0.105</v>
      </c>
      <c r="Y48" s="140">
        <f t="shared" si="19"/>
        <v>54.214999999999996</v>
      </c>
      <c r="Z48" s="139">
        <f t="shared" si="20"/>
        <v>-0.23004703495342604</v>
      </c>
    </row>
    <row r="49" spans="1:26" ht="18.75" customHeight="1">
      <c r="A49" s="147" t="s">
        <v>390</v>
      </c>
      <c r="B49" s="374" t="s">
        <v>391</v>
      </c>
      <c r="C49" s="145">
        <v>13.456999999999997</v>
      </c>
      <c r="D49" s="141">
        <v>19.809</v>
      </c>
      <c r="E49" s="142">
        <v>4.952</v>
      </c>
      <c r="F49" s="141">
        <v>3.426</v>
      </c>
      <c r="G49" s="140">
        <f t="shared" si="15"/>
        <v>41.644</v>
      </c>
      <c r="H49" s="144">
        <f t="shared" si="1"/>
        <v>0.001768385643616533</v>
      </c>
      <c r="I49" s="143">
        <v>35.406</v>
      </c>
      <c r="J49" s="141">
        <v>30.866000000000003</v>
      </c>
      <c r="K49" s="142">
        <v>10.645</v>
      </c>
      <c r="L49" s="141">
        <v>10.639</v>
      </c>
      <c r="M49" s="140">
        <f t="shared" si="16"/>
        <v>87.556</v>
      </c>
      <c r="N49" s="146">
        <f t="shared" si="17"/>
        <v>-0.5243729727260268</v>
      </c>
      <c r="O49" s="145">
        <v>13.456999999999997</v>
      </c>
      <c r="P49" s="141">
        <v>19.809</v>
      </c>
      <c r="Q49" s="142">
        <v>4.952</v>
      </c>
      <c r="R49" s="141">
        <v>3.426</v>
      </c>
      <c r="S49" s="140">
        <f t="shared" si="18"/>
        <v>41.644</v>
      </c>
      <c r="T49" s="144">
        <f t="shared" si="5"/>
        <v>0.001768385643616533</v>
      </c>
      <c r="U49" s="143">
        <v>35.406</v>
      </c>
      <c r="V49" s="141">
        <v>30.866000000000003</v>
      </c>
      <c r="W49" s="142">
        <v>10.645</v>
      </c>
      <c r="X49" s="141">
        <v>10.639</v>
      </c>
      <c r="Y49" s="140">
        <f t="shared" si="19"/>
        <v>87.556</v>
      </c>
      <c r="Z49" s="139">
        <f t="shared" si="20"/>
        <v>-0.5243729727260268</v>
      </c>
    </row>
    <row r="50" spans="1:26" ht="18.75" customHeight="1">
      <c r="A50" s="147" t="s">
        <v>392</v>
      </c>
      <c r="B50" s="374" t="s">
        <v>393</v>
      </c>
      <c r="C50" s="145">
        <v>16.744</v>
      </c>
      <c r="D50" s="141">
        <v>14.105</v>
      </c>
      <c r="E50" s="142">
        <v>4.05</v>
      </c>
      <c r="F50" s="141">
        <v>5.5</v>
      </c>
      <c r="G50" s="140">
        <f t="shared" si="15"/>
        <v>40.399</v>
      </c>
      <c r="H50" s="144">
        <f t="shared" si="1"/>
        <v>0.0017155175203262013</v>
      </c>
      <c r="I50" s="143">
        <v>14.310999999999998</v>
      </c>
      <c r="J50" s="141">
        <v>14.479000000000001</v>
      </c>
      <c r="K50" s="142">
        <v>1.9</v>
      </c>
      <c r="L50" s="141">
        <v>1.117</v>
      </c>
      <c r="M50" s="140">
        <f t="shared" si="16"/>
        <v>31.807</v>
      </c>
      <c r="N50" s="146">
        <f t="shared" si="17"/>
        <v>0.27012921683906077</v>
      </c>
      <c r="O50" s="145">
        <v>16.744</v>
      </c>
      <c r="P50" s="141">
        <v>14.105</v>
      </c>
      <c r="Q50" s="142">
        <v>4.05</v>
      </c>
      <c r="R50" s="141">
        <v>5.5</v>
      </c>
      <c r="S50" s="140">
        <f t="shared" si="18"/>
        <v>40.399</v>
      </c>
      <c r="T50" s="144">
        <f t="shared" si="5"/>
        <v>0.0017155175203262013</v>
      </c>
      <c r="U50" s="143">
        <v>14.310999999999998</v>
      </c>
      <c r="V50" s="141">
        <v>14.479000000000001</v>
      </c>
      <c r="W50" s="142">
        <v>1.9</v>
      </c>
      <c r="X50" s="141">
        <v>1.117</v>
      </c>
      <c r="Y50" s="140">
        <f t="shared" si="19"/>
        <v>31.807</v>
      </c>
      <c r="Z50" s="139">
        <f t="shared" si="20"/>
        <v>0.27012921683906077</v>
      </c>
    </row>
    <row r="51" spans="1:26" ht="18.75" customHeight="1">
      <c r="A51" s="147" t="s">
        <v>465</v>
      </c>
      <c r="B51" s="374" t="s">
        <v>465</v>
      </c>
      <c r="C51" s="145">
        <v>13.68</v>
      </c>
      <c r="D51" s="141">
        <v>23.996000000000002</v>
      </c>
      <c r="E51" s="142">
        <v>0.105</v>
      </c>
      <c r="F51" s="141">
        <v>0.453</v>
      </c>
      <c r="G51" s="140">
        <f t="shared" si="15"/>
        <v>38.234</v>
      </c>
      <c r="H51" s="144">
        <f t="shared" si="1"/>
        <v>0.0016235821894638972</v>
      </c>
      <c r="I51" s="143">
        <v>11.8</v>
      </c>
      <c r="J51" s="141">
        <v>12.911999999999999</v>
      </c>
      <c r="K51" s="142">
        <v>0.5</v>
      </c>
      <c r="L51" s="141">
        <v>1</v>
      </c>
      <c r="M51" s="140">
        <f t="shared" si="16"/>
        <v>26.212</v>
      </c>
      <c r="N51" s="146">
        <f t="shared" si="17"/>
        <v>0.4586448954677247</v>
      </c>
      <c r="O51" s="145">
        <v>13.68</v>
      </c>
      <c r="P51" s="141">
        <v>23.996000000000002</v>
      </c>
      <c r="Q51" s="142">
        <v>0.105</v>
      </c>
      <c r="R51" s="141">
        <v>0.453</v>
      </c>
      <c r="S51" s="140">
        <f t="shared" si="18"/>
        <v>38.234</v>
      </c>
      <c r="T51" s="144">
        <f t="shared" si="5"/>
        <v>0.0016235821894638972</v>
      </c>
      <c r="U51" s="143">
        <v>11.8</v>
      </c>
      <c r="V51" s="141">
        <v>12.911999999999999</v>
      </c>
      <c r="W51" s="142">
        <v>0.5</v>
      </c>
      <c r="X51" s="141">
        <v>1</v>
      </c>
      <c r="Y51" s="140">
        <f t="shared" si="19"/>
        <v>26.212</v>
      </c>
      <c r="Z51" s="139">
        <f t="shared" si="20"/>
        <v>0.4586448954677247</v>
      </c>
    </row>
    <row r="52" spans="1:26" ht="18.75" customHeight="1">
      <c r="A52" s="147" t="s">
        <v>466</v>
      </c>
      <c r="B52" s="374" t="s">
        <v>467</v>
      </c>
      <c r="C52" s="145">
        <v>5.968</v>
      </c>
      <c r="D52" s="141">
        <v>19.82</v>
      </c>
      <c r="E52" s="142">
        <v>2.042</v>
      </c>
      <c r="F52" s="141">
        <v>5.242</v>
      </c>
      <c r="G52" s="140">
        <f t="shared" si="15"/>
        <v>33.071999999999996</v>
      </c>
      <c r="H52" s="144">
        <f t="shared" si="1"/>
        <v>0.0014043811835002876</v>
      </c>
      <c r="I52" s="143">
        <v>0</v>
      </c>
      <c r="J52" s="141">
        <v>0.485</v>
      </c>
      <c r="K52" s="142">
        <v>0</v>
      </c>
      <c r="L52" s="141">
        <v>0.05</v>
      </c>
      <c r="M52" s="140">
        <f t="shared" si="16"/>
        <v>0.535</v>
      </c>
      <c r="N52" s="146">
        <f t="shared" si="17"/>
        <v>60.81682242990653</v>
      </c>
      <c r="O52" s="145">
        <v>5.968</v>
      </c>
      <c r="P52" s="141">
        <v>19.82</v>
      </c>
      <c r="Q52" s="142">
        <v>2.042</v>
      </c>
      <c r="R52" s="141">
        <v>5.242</v>
      </c>
      <c r="S52" s="140">
        <f t="shared" si="18"/>
        <v>33.071999999999996</v>
      </c>
      <c r="T52" s="144">
        <f t="shared" si="5"/>
        <v>0.0014043811835002876</v>
      </c>
      <c r="U52" s="143">
        <v>0</v>
      </c>
      <c r="V52" s="141">
        <v>0.485</v>
      </c>
      <c r="W52" s="142">
        <v>0</v>
      </c>
      <c r="X52" s="141">
        <v>0.05</v>
      </c>
      <c r="Y52" s="140">
        <f t="shared" si="19"/>
        <v>0.535</v>
      </c>
      <c r="Z52" s="139" t="str">
        <f t="shared" si="20"/>
        <v>  *  </v>
      </c>
    </row>
    <row r="53" spans="1:26" ht="18.75" customHeight="1">
      <c r="A53" s="147" t="s">
        <v>468</v>
      </c>
      <c r="B53" s="374" t="s">
        <v>469</v>
      </c>
      <c r="C53" s="145">
        <v>0</v>
      </c>
      <c r="D53" s="141">
        <v>0</v>
      </c>
      <c r="E53" s="142">
        <v>17.9</v>
      </c>
      <c r="F53" s="141">
        <v>11.9</v>
      </c>
      <c r="G53" s="140">
        <f t="shared" si="15"/>
        <v>29.799999999999997</v>
      </c>
      <c r="H53" s="144">
        <f t="shared" si="1"/>
        <v>0.0012654378104834474</v>
      </c>
      <c r="I53" s="143"/>
      <c r="J53" s="141"/>
      <c r="K53" s="142">
        <v>31.895</v>
      </c>
      <c r="L53" s="141">
        <v>34.551</v>
      </c>
      <c r="M53" s="140">
        <f t="shared" si="16"/>
        <v>66.446</v>
      </c>
      <c r="N53" s="146">
        <f t="shared" si="17"/>
        <v>-0.5515155163591487</v>
      </c>
      <c r="O53" s="145"/>
      <c r="P53" s="141"/>
      <c r="Q53" s="142">
        <v>17.9</v>
      </c>
      <c r="R53" s="141">
        <v>11.9</v>
      </c>
      <c r="S53" s="140">
        <f t="shared" si="18"/>
        <v>29.799999999999997</v>
      </c>
      <c r="T53" s="144">
        <f t="shared" si="5"/>
        <v>0.0012654378104834474</v>
      </c>
      <c r="U53" s="143"/>
      <c r="V53" s="141"/>
      <c r="W53" s="142">
        <v>31.895</v>
      </c>
      <c r="X53" s="141">
        <v>34.551</v>
      </c>
      <c r="Y53" s="140">
        <f t="shared" si="19"/>
        <v>66.446</v>
      </c>
      <c r="Z53" s="139">
        <f t="shared" si="20"/>
        <v>-0.5515155163591487</v>
      </c>
    </row>
    <row r="54" spans="1:26" ht="18.75" customHeight="1">
      <c r="A54" s="147" t="s">
        <v>420</v>
      </c>
      <c r="B54" s="374" t="s">
        <v>421</v>
      </c>
      <c r="C54" s="145">
        <v>11.532</v>
      </c>
      <c r="D54" s="141">
        <v>8.651</v>
      </c>
      <c r="E54" s="142">
        <v>4.332</v>
      </c>
      <c r="F54" s="141">
        <v>4.65</v>
      </c>
      <c r="G54" s="140">
        <f t="shared" si="15"/>
        <v>29.165</v>
      </c>
      <c r="H54" s="144">
        <f t="shared" si="1"/>
        <v>0.0012384729443875753</v>
      </c>
      <c r="I54" s="143">
        <v>14.364</v>
      </c>
      <c r="J54" s="141">
        <v>8.091999999999999</v>
      </c>
      <c r="K54" s="142">
        <v>0</v>
      </c>
      <c r="L54" s="141">
        <v>0.247</v>
      </c>
      <c r="M54" s="140">
        <f t="shared" si="16"/>
        <v>22.703</v>
      </c>
      <c r="N54" s="146">
        <f t="shared" si="17"/>
        <v>0.2846319869620755</v>
      </c>
      <c r="O54" s="145">
        <v>11.532</v>
      </c>
      <c r="P54" s="141">
        <v>8.651</v>
      </c>
      <c r="Q54" s="142">
        <v>4.332</v>
      </c>
      <c r="R54" s="141">
        <v>4.65</v>
      </c>
      <c r="S54" s="140">
        <f t="shared" si="18"/>
        <v>29.165</v>
      </c>
      <c r="T54" s="144">
        <f t="shared" si="5"/>
        <v>0.0012384729443875753</v>
      </c>
      <c r="U54" s="143">
        <v>14.364</v>
      </c>
      <c r="V54" s="141">
        <v>8.091999999999999</v>
      </c>
      <c r="W54" s="142">
        <v>0</v>
      </c>
      <c r="X54" s="141">
        <v>0.247</v>
      </c>
      <c r="Y54" s="140">
        <f t="shared" si="19"/>
        <v>22.703</v>
      </c>
      <c r="Z54" s="139">
        <f t="shared" si="20"/>
        <v>0.2846319869620755</v>
      </c>
    </row>
    <row r="55" spans="1:26" ht="18.75" customHeight="1">
      <c r="A55" s="147" t="s">
        <v>438</v>
      </c>
      <c r="B55" s="374" t="s">
        <v>439</v>
      </c>
      <c r="C55" s="145">
        <v>3.588</v>
      </c>
      <c r="D55" s="141">
        <v>4.648</v>
      </c>
      <c r="E55" s="142">
        <v>8.472</v>
      </c>
      <c r="F55" s="141">
        <v>12.437999999999999</v>
      </c>
      <c r="G55" s="140">
        <f t="shared" si="15"/>
        <v>29.145999999999997</v>
      </c>
      <c r="H55" s="144">
        <f t="shared" si="1"/>
        <v>0.001237666121622502</v>
      </c>
      <c r="I55" s="143">
        <v>1.376</v>
      </c>
      <c r="J55" s="141">
        <v>4.75</v>
      </c>
      <c r="K55" s="142">
        <v>4.9079999999999995</v>
      </c>
      <c r="L55" s="141">
        <v>7.452999999999999</v>
      </c>
      <c r="M55" s="140">
        <f t="shared" si="16"/>
        <v>18.487</v>
      </c>
      <c r="N55" s="146">
        <f t="shared" si="17"/>
        <v>0.5765673175745119</v>
      </c>
      <c r="O55" s="145">
        <v>3.588</v>
      </c>
      <c r="P55" s="141">
        <v>4.648</v>
      </c>
      <c r="Q55" s="142">
        <v>8.472</v>
      </c>
      <c r="R55" s="141">
        <v>12.437999999999999</v>
      </c>
      <c r="S55" s="140">
        <f t="shared" si="18"/>
        <v>29.145999999999997</v>
      </c>
      <c r="T55" s="144">
        <f t="shared" si="5"/>
        <v>0.001237666121622502</v>
      </c>
      <c r="U55" s="143">
        <v>1.376</v>
      </c>
      <c r="V55" s="141">
        <v>4.75</v>
      </c>
      <c r="W55" s="142">
        <v>4.9079999999999995</v>
      </c>
      <c r="X55" s="141">
        <v>7.452999999999999</v>
      </c>
      <c r="Y55" s="140">
        <f t="shared" si="19"/>
        <v>18.487</v>
      </c>
      <c r="Z55" s="139">
        <f t="shared" si="20"/>
        <v>0.5765673175745119</v>
      </c>
    </row>
    <row r="56" spans="1:26" ht="18.75" customHeight="1">
      <c r="A56" s="147" t="s">
        <v>470</v>
      </c>
      <c r="B56" s="374" t="s">
        <v>470</v>
      </c>
      <c r="C56" s="145">
        <v>8.218</v>
      </c>
      <c r="D56" s="141">
        <v>12.582</v>
      </c>
      <c r="E56" s="142">
        <v>1.2000000000000002</v>
      </c>
      <c r="F56" s="141">
        <v>1.814</v>
      </c>
      <c r="G56" s="140">
        <f t="shared" si="15"/>
        <v>23.814</v>
      </c>
      <c r="H56" s="144">
        <f t="shared" si="1"/>
        <v>0.0010112461751292893</v>
      </c>
      <c r="I56" s="143">
        <v>4</v>
      </c>
      <c r="J56" s="141">
        <v>3.88</v>
      </c>
      <c r="K56" s="142">
        <v>0.1</v>
      </c>
      <c r="L56" s="141">
        <v>0.48000000000000004</v>
      </c>
      <c r="M56" s="140">
        <f t="shared" si="16"/>
        <v>8.459999999999999</v>
      </c>
      <c r="N56" s="146">
        <f t="shared" si="17"/>
        <v>1.8148936170212768</v>
      </c>
      <c r="O56" s="145">
        <v>8.218</v>
      </c>
      <c r="P56" s="141">
        <v>12.582</v>
      </c>
      <c r="Q56" s="142">
        <v>1.2000000000000002</v>
      </c>
      <c r="R56" s="141">
        <v>1.814</v>
      </c>
      <c r="S56" s="140">
        <f t="shared" si="18"/>
        <v>23.814</v>
      </c>
      <c r="T56" s="144">
        <f t="shared" si="5"/>
        <v>0.0010112461751292893</v>
      </c>
      <c r="U56" s="143">
        <v>4</v>
      </c>
      <c r="V56" s="141">
        <v>3.88</v>
      </c>
      <c r="W56" s="142">
        <v>0.1</v>
      </c>
      <c r="X56" s="141">
        <v>0.48000000000000004</v>
      </c>
      <c r="Y56" s="140">
        <f t="shared" si="19"/>
        <v>8.459999999999999</v>
      </c>
      <c r="Z56" s="139">
        <f t="shared" si="20"/>
        <v>1.8148936170212768</v>
      </c>
    </row>
    <row r="57" spans="1:26" ht="18.75" customHeight="1">
      <c r="A57" s="147" t="s">
        <v>416</v>
      </c>
      <c r="B57" s="374" t="s">
        <v>417</v>
      </c>
      <c r="C57" s="145">
        <v>0.612</v>
      </c>
      <c r="D57" s="141">
        <v>0</v>
      </c>
      <c r="E57" s="142">
        <v>10.992999999999999</v>
      </c>
      <c r="F57" s="141">
        <v>12.171</v>
      </c>
      <c r="G57" s="140">
        <f t="shared" si="15"/>
        <v>23.775999999999996</v>
      </c>
      <c r="H57" s="144">
        <f t="shared" si="1"/>
        <v>0.0010096325295991424</v>
      </c>
      <c r="I57" s="143">
        <v>0.287</v>
      </c>
      <c r="J57" s="141">
        <v>0.01</v>
      </c>
      <c r="K57" s="142">
        <v>3.4110000000000005</v>
      </c>
      <c r="L57" s="141">
        <v>3.554</v>
      </c>
      <c r="M57" s="140">
        <f t="shared" si="16"/>
        <v>7.2620000000000005</v>
      </c>
      <c r="N57" s="146">
        <f t="shared" si="17"/>
        <v>2.2740291930597625</v>
      </c>
      <c r="O57" s="145">
        <v>0.612</v>
      </c>
      <c r="P57" s="141">
        <v>0</v>
      </c>
      <c r="Q57" s="142">
        <v>10.992999999999999</v>
      </c>
      <c r="R57" s="141">
        <v>12.171</v>
      </c>
      <c r="S57" s="140">
        <f t="shared" si="18"/>
        <v>23.775999999999996</v>
      </c>
      <c r="T57" s="144">
        <f t="shared" si="5"/>
        <v>0.0010096325295991424</v>
      </c>
      <c r="U57" s="143">
        <v>0.287</v>
      </c>
      <c r="V57" s="141">
        <v>0.01</v>
      </c>
      <c r="W57" s="142">
        <v>3.4110000000000005</v>
      </c>
      <c r="X57" s="141">
        <v>3.554</v>
      </c>
      <c r="Y57" s="140">
        <f t="shared" si="19"/>
        <v>7.2620000000000005</v>
      </c>
      <c r="Z57" s="139">
        <f t="shared" si="20"/>
        <v>2.2740291930597625</v>
      </c>
    </row>
    <row r="58" spans="1:26" ht="18.75" customHeight="1">
      <c r="A58" s="147" t="s">
        <v>471</v>
      </c>
      <c r="B58" s="374" t="s">
        <v>471</v>
      </c>
      <c r="C58" s="145">
        <v>13.382000000000001</v>
      </c>
      <c r="D58" s="141">
        <v>4.155</v>
      </c>
      <c r="E58" s="142">
        <v>3.399</v>
      </c>
      <c r="F58" s="141">
        <v>2.758</v>
      </c>
      <c r="G58" s="140">
        <f t="shared" si="15"/>
        <v>23.694000000000003</v>
      </c>
      <c r="H58" s="144">
        <f t="shared" si="1"/>
        <v>0.0010061504524025103</v>
      </c>
      <c r="I58" s="143">
        <v>1.395</v>
      </c>
      <c r="J58" s="141">
        <v>3.0799999999999996</v>
      </c>
      <c r="K58" s="142">
        <v>0.5800000000000001</v>
      </c>
      <c r="L58" s="141">
        <v>0.77</v>
      </c>
      <c r="M58" s="140">
        <f t="shared" si="16"/>
        <v>5.824999999999999</v>
      </c>
      <c r="N58" s="146" t="s">
        <v>50</v>
      </c>
      <c r="O58" s="145">
        <v>13.382000000000001</v>
      </c>
      <c r="P58" s="141">
        <v>4.155</v>
      </c>
      <c r="Q58" s="142">
        <v>3.399</v>
      </c>
      <c r="R58" s="141">
        <v>2.758</v>
      </c>
      <c r="S58" s="140">
        <f t="shared" si="18"/>
        <v>23.694000000000003</v>
      </c>
      <c r="T58" s="144">
        <f t="shared" si="5"/>
        <v>0.0010061504524025103</v>
      </c>
      <c r="U58" s="143">
        <v>1.395</v>
      </c>
      <c r="V58" s="141">
        <v>3.0799999999999996</v>
      </c>
      <c r="W58" s="142">
        <v>0.5800000000000001</v>
      </c>
      <c r="X58" s="141">
        <v>0.77</v>
      </c>
      <c r="Y58" s="140">
        <f t="shared" si="19"/>
        <v>5.824999999999999</v>
      </c>
      <c r="Z58" s="139">
        <f t="shared" si="20"/>
        <v>3.0676394849785416</v>
      </c>
    </row>
    <row r="59" spans="1:26" ht="18.75" customHeight="1">
      <c r="A59" s="147" t="s">
        <v>408</v>
      </c>
      <c r="B59" s="374" t="s">
        <v>409</v>
      </c>
      <c r="C59" s="145">
        <v>3.949</v>
      </c>
      <c r="D59" s="141">
        <v>15.075000000000001</v>
      </c>
      <c r="E59" s="142">
        <v>2.964</v>
      </c>
      <c r="F59" s="141">
        <v>1.56</v>
      </c>
      <c r="G59" s="140">
        <f t="shared" si="15"/>
        <v>23.548</v>
      </c>
      <c r="H59" s="144">
        <f t="shared" si="1"/>
        <v>0.0009999506564182625</v>
      </c>
      <c r="I59" s="143">
        <v>3.463</v>
      </c>
      <c r="J59" s="141">
        <v>13.309</v>
      </c>
      <c r="K59" s="142">
        <v>2.77</v>
      </c>
      <c r="L59" s="141">
        <v>4.234999999999999</v>
      </c>
      <c r="M59" s="140">
        <f t="shared" si="16"/>
        <v>23.776999999999997</v>
      </c>
      <c r="N59" s="146">
        <f t="shared" si="17"/>
        <v>-0.009631156159313536</v>
      </c>
      <c r="O59" s="145">
        <v>3.949</v>
      </c>
      <c r="P59" s="141">
        <v>15.075000000000001</v>
      </c>
      <c r="Q59" s="142">
        <v>2.964</v>
      </c>
      <c r="R59" s="141">
        <v>1.56</v>
      </c>
      <c r="S59" s="140">
        <f t="shared" si="18"/>
        <v>23.548</v>
      </c>
      <c r="T59" s="144">
        <f t="shared" si="5"/>
        <v>0.0009999506564182625</v>
      </c>
      <c r="U59" s="143">
        <v>3.463</v>
      </c>
      <c r="V59" s="141">
        <v>13.309</v>
      </c>
      <c r="W59" s="142">
        <v>2.77</v>
      </c>
      <c r="X59" s="141">
        <v>4.234999999999999</v>
      </c>
      <c r="Y59" s="140">
        <f t="shared" si="19"/>
        <v>23.776999999999997</v>
      </c>
      <c r="Z59" s="139">
        <f t="shared" si="20"/>
        <v>-0.009631156159313536</v>
      </c>
    </row>
    <row r="60" spans="1:26" ht="18.75" customHeight="1">
      <c r="A60" s="147" t="s">
        <v>472</v>
      </c>
      <c r="B60" s="374" t="s">
        <v>472</v>
      </c>
      <c r="C60" s="145">
        <v>3</v>
      </c>
      <c r="D60" s="141">
        <v>20.333</v>
      </c>
      <c r="E60" s="142">
        <v>0</v>
      </c>
      <c r="F60" s="141">
        <v>0</v>
      </c>
      <c r="G60" s="140">
        <f t="shared" si="15"/>
        <v>23.333</v>
      </c>
      <c r="H60" s="144">
        <f t="shared" si="1"/>
        <v>0.0009908208198661167</v>
      </c>
      <c r="I60" s="143">
        <v>10.22</v>
      </c>
      <c r="J60" s="141">
        <v>68.952</v>
      </c>
      <c r="K60" s="142"/>
      <c r="L60" s="141"/>
      <c r="M60" s="140">
        <f t="shared" si="16"/>
        <v>79.172</v>
      </c>
      <c r="N60" s="146">
        <f t="shared" si="17"/>
        <v>-0.7052872227555196</v>
      </c>
      <c r="O60" s="145">
        <v>3</v>
      </c>
      <c r="P60" s="141">
        <v>20.333</v>
      </c>
      <c r="Q60" s="142"/>
      <c r="R60" s="141"/>
      <c r="S60" s="140">
        <f t="shared" si="18"/>
        <v>23.333</v>
      </c>
      <c r="T60" s="144">
        <f t="shared" si="5"/>
        <v>0.0009908208198661167</v>
      </c>
      <c r="U60" s="143">
        <v>10.22</v>
      </c>
      <c r="V60" s="141">
        <v>68.952</v>
      </c>
      <c r="W60" s="142"/>
      <c r="X60" s="141"/>
      <c r="Y60" s="140">
        <f t="shared" si="19"/>
        <v>79.172</v>
      </c>
      <c r="Z60" s="139">
        <f t="shared" si="20"/>
        <v>-0.7052872227555196</v>
      </c>
    </row>
    <row r="61" spans="1:26" ht="18.75" customHeight="1">
      <c r="A61" s="147" t="s">
        <v>398</v>
      </c>
      <c r="B61" s="374" t="s">
        <v>399</v>
      </c>
      <c r="C61" s="145">
        <v>4.915</v>
      </c>
      <c r="D61" s="141">
        <v>14.669</v>
      </c>
      <c r="E61" s="142">
        <v>0.8</v>
      </c>
      <c r="F61" s="141">
        <v>1.2</v>
      </c>
      <c r="G61" s="140">
        <f t="shared" si="15"/>
        <v>21.584</v>
      </c>
      <c r="H61" s="144">
        <f t="shared" si="1"/>
        <v>0.0009165506611233131</v>
      </c>
      <c r="I61" s="143">
        <v>4.494999999999999</v>
      </c>
      <c r="J61" s="141">
        <v>8.748000000000001</v>
      </c>
      <c r="K61" s="142">
        <v>9.18</v>
      </c>
      <c r="L61" s="141">
        <v>12.303</v>
      </c>
      <c r="M61" s="140">
        <f t="shared" si="16"/>
        <v>34.726</v>
      </c>
      <c r="N61" s="146">
        <f t="shared" si="17"/>
        <v>-0.3784484248113805</v>
      </c>
      <c r="O61" s="145">
        <v>4.915</v>
      </c>
      <c r="P61" s="141">
        <v>14.669</v>
      </c>
      <c r="Q61" s="142">
        <v>0.8</v>
      </c>
      <c r="R61" s="141">
        <v>1.2</v>
      </c>
      <c r="S61" s="140">
        <f t="shared" si="18"/>
        <v>21.584</v>
      </c>
      <c r="T61" s="144">
        <f t="shared" si="5"/>
        <v>0.0009165506611233131</v>
      </c>
      <c r="U61" s="143">
        <v>4.494999999999999</v>
      </c>
      <c r="V61" s="141">
        <v>8.748000000000001</v>
      </c>
      <c r="W61" s="142">
        <v>9.18</v>
      </c>
      <c r="X61" s="141">
        <v>12.303</v>
      </c>
      <c r="Y61" s="140">
        <f t="shared" si="19"/>
        <v>34.726</v>
      </c>
      <c r="Z61" s="139">
        <f t="shared" si="20"/>
        <v>-0.3784484248113805</v>
      </c>
    </row>
    <row r="62" spans="1:26" ht="18.75" customHeight="1">
      <c r="A62" s="147" t="s">
        <v>431</v>
      </c>
      <c r="B62" s="374" t="s">
        <v>432</v>
      </c>
      <c r="C62" s="145">
        <v>1.0959999999999999</v>
      </c>
      <c r="D62" s="141">
        <v>3.574</v>
      </c>
      <c r="E62" s="142">
        <v>9.19</v>
      </c>
      <c r="F62" s="141">
        <v>7.662</v>
      </c>
      <c r="G62" s="140">
        <f t="shared" si="15"/>
        <v>21.522</v>
      </c>
      <c r="H62" s="144">
        <f t="shared" si="1"/>
        <v>0.0009139178710478106</v>
      </c>
      <c r="I62" s="143">
        <v>0</v>
      </c>
      <c r="J62" s="141">
        <v>0</v>
      </c>
      <c r="K62" s="142">
        <v>5.170999999999999</v>
      </c>
      <c r="L62" s="141">
        <v>4.776</v>
      </c>
      <c r="M62" s="140">
        <f t="shared" si="16"/>
        <v>9.947</v>
      </c>
      <c r="N62" s="146">
        <f t="shared" si="17"/>
        <v>1.163667437418317</v>
      </c>
      <c r="O62" s="145">
        <v>1.0959999999999999</v>
      </c>
      <c r="P62" s="141">
        <v>3.574</v>
      </c>
      <c r="Q62" s="142">
        <v>9.19</v>
      </c>
      <c r="R62" s="141">
        <v>7.662</v>
      </c>
      <c r="S62" s="140">
        <f t="shared" si="18"/>
        <v>21.522</v>
      </c>
      <c r="T62" s="144">
        <f t="shared" si="5"/>
        <v>0.0009139178710478106</v>
      </c>
      <c r="U62" s="143">
        <v>0</v>
      </c>
      <c r="V62" s="141">
        <v>0</v>
      </c>
      <c r="W62" s="142">
        <v>5.170999999999999</v>
      </c>
      <c r="X62" s="141">
        <v>4.776</v>
      </c>
      <c r="Y62" s="140">
        <f t="shared" si="19"/>
        <v>9.947</v>
      </c>
      <c r="Z62" s="139">
        <f t="shared" si="20"/>
        <v>1.163667437418317</v>
      </c>
    </row>
    <row r="63" spans="1:26" ht="18.75" customHeight="1">
      <c r="A63" s="147" t="s">
        <v>473</v>
      </c>
      <c r="B63" s="374" t="s">
        <v>474</v>
      </c>
      <c r="C63" s="145">
        <v>6</v>
      </c>
      <c r="D63" s="141">
        <v>14</v>
      </c>
      <c r="E63" s="142">
        <v>0</v>
      </c>
      <c r="F63" s="141">
        <v>0</v>
      </c>
      <c r="G63" s="140">
        <f t="shared" si="15"/>
        <v>20</v>
      </c>
      <c r="H63" s="144">
        <f t="shared" si="1"/>
        <v>0.0008492871211298306</v>
      </c>
      <c r="I63" s="143">
        <v>2.5</v>
      </c>
      <c r="J63" s="141">
        <v>16</v>
      </c>
      <c r="K63" s="142"/>
      <c r="L63" s="141"/>
      <c r="M63" s="140">
        <f t="shared" si="16"/>
        <v>18.5</v>
      </c>
      <c r="N63" s="146">
        <f t="shared" si="17"/>
        <v>0.08108108108108114</v>
      </c>
      <c r="O63" s="145">
        <v>6</v>
      </c>
      <c r="P63" s="141">
        <v>14</v>
      </c>
      <c r="Q63" s="142"/>
      <c r="R63" s="141"/>
      <c r="S63" s="140">
        <f t="shared" si="18"/>
        <v>20</v>
      </c>
      <c r="T63" s="144">
        <f t="shared" si="5"/>
        <v>0.0008492871211298306</v>
      </c>
      <c r="U63" s="143">
        <v>2.5</v>
      </c>
      <c r="V63" s="141">
        <v>16</v>
      </c>
      <c r="W63" s="142"/>
      <c r="X63" s="141"/>
      <c r="Y63" s="140">
        <f t="shared" si="19"/>
        <v>18.5</v>
      </c>
      <c r="Z63" s="139">
        <f t="shared" si="20"/>
        <v>0.08108108108108114</v>
      </c>
    </row>
    <row r="64" spans="1:26" ht="18.75" customHeight="1" thickBot="1">
      <c r="A64" s="138" t="s">
        <v>56</v>
      </c>
      <c r="B64" s="375" t="s">
        <v>56</v>
      </c>
      <c r="C64" s="136">
        <v>25.289</v>
      </c>
      <c r="D64" s="132">
        <v>65.205</v>
      </c>
      <c r="E64" s="133">
        <v>95.24100000000004</v>
      </c>
      <c r="F64" s="132">
        <v>118.82999999999997</v>
      </c>
      <c r="G64" s="131">
        <f t="shared" si="15"/>
        <v>304.565</v>
      </c>
      <c r="H64" s="135">
        <f t="shared" si="1"/>
        <v>0.012933156602345341</v>
      </c>
      <c r="I64" s="134">
        <v>74.812</v>
      </c>
      <c r="J64" s="132">
        <v>180.41299999999998</v>
      </c>
      <c r="K64" s="133">
        <v>114.39800000000011</v>
      </c>
      <c r="L64" s="132">
        <v>193.393</v>
      </c>
      <c r="M64" s="131">
        <f t="shared" si="16"/>
        <v>563.0160000000001</v>
      </c>
      <c r="N64" s="137">
        <f t="shared" si="17"/>
        <v>-0.4590473450132857</v>
      </c>
      <c r="O64" s="136">
        <v>25.289</v>
      </c>
      <c r="P64" s="132">
        <v>65.205</v>
      </c>
      <c r="Q64" s="133">
        <v>95.24100000000004</v>
      </c>
      <c r="R64" s="132">
        <v>118.82999999999997</v>
      </c>
      <c r="S64" s="131">
        <f t="shared" si="18"/>
        <v>304.565</v>
      </c>
      <c r="T64" s="135">
        <f t="shared" si="5"/>
        <v>0.012933156602345341</v>
      </c>
      <c r="U64" s="134">
        <v>74.812</v>
      </c>
      <c r="V64" s="132">
        <v>180.41299999999998</v>
      </c>
      <c r="W64" s="133">
        <v>114.39800000000011</v>
      </c>
      <c r="X64" s="132">
        <v>193.393</v>
      </c>
      <c r="Y64" s="131">
        <f t="shared" si="19"/>
        <v>563.0160000000001</v>
      </c>
      <c r="Z64" s="130">
        <f t="shared" si="20"/>
        <v>-0.4590473450132857</v>
      </c>
    </row>
    <row r="65" spans="1:2" ht="15" thickTop="1">
      <c r="A65" s="129" t="s">
        <v>43</v>
      </c>
      <c r="B65" s="129"/>
    </row>
    <row r="66" spans="1:2" ht="15">
      <c r="A66" s="129" t="s">
        <v>150</v>
      </c>
      <c r="B66" s="129"/>
    </row>
    <row r="67" spans="1:3" ht="14.25">
      <c r="A67" s="376" t="s">
        <v>125</v>
      </c>
      <c r="B67" s="377"/>
      <c r="C67" s="377"/>
    </row>
  </sheetData>
  <sheetProtection/>
  <mergeCells count="26"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</mergeCells>
  <conditionalFormatting sqref="Z65:Z65536 N65:N65536 Z3 N3 N5:N8 Z5:Z8">
    <cfRule type="cellIs" priority="3" dxfId="89" operator="lessThan" stopIfTrue="1">
      <formula>0</formula>
    </cfRule>
  </conditionalFormatting>
  <conditionalFormatting sqref="Z9:Z64 N9:N64">
    <cfRule type="cellIs" priority="4" dxfId="89" operator="lessThan" stopIfTrue="1">
      <formula>0</formula>
    </cfRule>
    <cfRule type="cellIs" priority="5" dxfId="91" operator="greaterThanOrEqual" stopIfTrue="1">
      <formula>0</formula>
    </cfRule>
  </conditionalFormatting>
  <conditionalFormatting sqref="H6:H8">
    <cfRule type="cellIs" priority="2" dxfId="89" operator="lessThan" stopIfTrue="1">
      <formula>0</formula>
    </cfRule>
  </conditionalFormatting>
  <conditionalFormatting sqref="T6:T8">
    <cfRule type="cellIs" priority="1" dxfId="89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4"/>
  <sheetViews>
    <sheetView showGridLines="0" zoomScale="76" zoomScaleNormal="76" zoomScalePageLayoutView="0" workbookViewId="0" topLeftCell="A1">
      <selection activeCell="U11" sqref="U11:X21"/>
    </sheetView>
  </sheetViews>
  <sheetFormatPr defaultColWidth="8.00390625" defaultRowHeight="15"/>
  <cols>
    <col min="1" max="1" width="25.28125" style="128" customWidth="1"/>
    <col min="2" max="2" width="38.140625" style="128" customWidth="1"/>
    <col min="3" max="3" width="11.00390625" style="128" customWidth="1"/>
    <col min="4" max="4" width="12.28125" style="128" bestFit="1" customWidth="1"/>
    <col min="5" max="5" width="8.7109375" style="128" bestFit="1" customWidth="1"/>
    <col min="6" max="6" width="10.7109375" style="128" bestFit="1" customWidth="1"/>
    <col min="7" max="7" width="10.140625" style="128" customWidth="1"/>
    <col min="8" max="8" width="10.7109375" style="128" customWidth="1"/>
    <col min="9" max="10" width="11.7109375" style="128" bestFit="1" customWidth="1"/>
    <col min="11" max="11" width="9.00390625" style="128" bestFit="1" customWidth="1"/>
    <col min="12" max="12" width="10.7109375" style="128" bestFit="1" customWidth="1"/>
    <col min="13" max="13" width="11.7109375" style="128" bestFit="1" customWidth="1"/>
    <col min="14" max="14" width="9.28125" style="128" customWidth="1"/>
    <col min="15" max="15" width="11.7109375" style="128" bestFit="1" customWidth="1"/>
    <col min="16" max="16" width="12.28125" style="128" bestFit="1" customWidth="1"/>
    <col min="17" max="17" width="9.28125" style="128" customWidth="1"/>
    <col min="18" max="18" width="10.7109375" style="128" bestFit="1" customWidth="1"/>
    <col min="19" max="19" width="11.8515625" style="128" customWidth="1"/>
    <col min="20" max="20" width="10.140625" style="128" customWidth="1"/>
    <col min="21" max="22" width="11.7109375" style="128" bestFit="1" customWidth="1"/>
    <col min="23" max="23" width="10.28125" style="128" customWidth="1"/>
    <col min="24" max="24" width="11.28125" style="128" customWidth="1"/>
    <col min="25" max="25" width="11.7109375" style="128" bestFit="1" customWidth="1"/>
    <col min="26" max="26" width="9.8515625" style="128" bestFit="1" customWidth="1"/>
    <col min="27" max="16384" width="8.00390625" style="128" customWidth="1"/>
  </cols>
  <sheetData>
    <row r="1" spans="1:2" ht="21" thickBot="1">
      <c r="A1" s="477" t="s">
        <v>28</v>
      </c>
      <c r="B1" s="473"/>
    </row>
    <row r="2" spans="24:27" ht="18">
      <c r="X2" s="496"/>
      <c r="Y2" s="497"/>
      <c r="Z2" s="497"/>
      <c r="AA2" s="496"/>
    </row>
    <row r="3" ht="5.25" customHeight="1" thickBot="1"/>
    <row r="4" spans="1:26" ht="24" customHeight="1" thickTop="1">
      <c r="A4" s="579" t="s">
        <v>126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1"/>
    </row>
    <row r="5" spans="1:26" ht="21" customHeight="1" thickBot="1">
      <c r="A5" s="591" t="s">
        <v>45</v>
      </c>
      <c r="B5" s="592"/>
      <c r="C5" s="592"/>
      <c r="D5" s="592"/>
      <c r="E5" s="592"/>
      <c r="F5" s="592"/>
      <c r="G5" s="592"/>
      <c r="H5" s="592"/>
      <c r="I5" s="592"/>
      <c r="J5" s="592"/>
      <c r="K5" s="592"/>
      <c r="L5" s="592"/>
      <c r="M5" s="592"/>
      <c r="N5" s="592"/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2"/>
      <c r="Z5" s="593"/>
    </row>
    <row r="6" spans="1:26" s="174" customFormat="1" ht="19.5" customHeight="1" thickBot="1" thickTop="1">
      <c r="A6" s="659" t="s">
        <v>121</v>
      </c>
      <c r="B6" s="659" t="s">
        <v>122</v>
      </c>
      <c r="C6" s="568" t="s">
        <v>36</v>
      </c>
      <c r="D6" s="569"/>
      <c r="E6" s="569"/>
      <c r="F6" s="569"/>
      <c r="G6" s="569"/>
      <c r="H6" s="569"/>
      <c r="I6" s="569"/>
      <c r="J6" s="569"/>
      <c r="K6" s="570"/>
      <c r="L6" s="570"/>
      <c r="M6" s="570"/>
      <c r="N6" s="571"/>
      <c r="O6" s="572" t="s">
        <v>35</v>
      </c>
      <c r="P6" s="569"/>
      <c r="Q6" s="569"/>
      <c r="R6" s="569"/>
      <c r="S6" s="569"/>
      <c r="T6" s="569"/>
      <c r="U6" s="569"/>
      <c r="V6" s="569"/>
      <c r="W6" s="569"/>
      <c r="X6" s="569"/>
      <c r="Y6" s="569"/>
      <c r="Z6" s="571"/>
    </row>
    <row r="7" spans="1:26" s="173" customFormat="1" ht="26.25" customHeight="1" thickBot="1">
      <c r="A7" s="660"/>
      <c r="B7" s="660"/>
      <c r="C7" s="668" t="s">
        <v>156</v>
      </c>
      <c r="D7" s="664"/>
      <c r="E7" s="664"/>
      <c r="F7" s="664"/>
      <c r="G7" s="665"/>
      <c r="H7" s="565" t="s">
        <v>34</v>
      </c>
      <c r="I7" s="668" t="s">
        <v>146</v>
      </c>
      <c r="J7" s="664"/>
      <c r="K7" s="664"/>
      <c r="L7" s="664"/>
      <c r="M7" s="665"/>
      <c r="N7" s="565" t="s">
        <v>33</v>
      </c>
      <c r="O7" s="663" t="s">
        <v>157</v>
      </c>
      <c r="P7" s="664"/>
      <c r="Q7" s="664"/>
      <c r="R7" s="664"/>
      <c r="S7" s="665"/>
      <c r="T7" s="565" t="s">
        <v>34</v>
      </c>
      <c r="U7" s="663" t="s">
        <v>147</v>
      </c>
      <c r="V7" s="664"/>
      <c r="W7" s="664"/>
      <c r="X7" s="664"/>
      <c r="Y7" s="665"/>
      <c r="Z7" s="565" t="s">
        <v>33</v>
      </c>
    </row>
    <row r="8" spans="1:26" s="168" customFormat="1" ht="26.25" customHeight="1">
      <c r="A8" s="661"/>
      <c r="B8" s="661"/>
      <c r="C8" s="588" t="s">
        <v>22</v>
      </c>
      <c r="D8" s="589"/>
      <c r="E8" s="586" t="s">
        <v>21</v>
      </c>
      <c r="F8" s="587"/>
      <c r="G8" s="573" t="s">
        <v>17</v>
      </c>
      <c r="H8" s="566"/>
      <c r="I8" s="588" t="s">
        <v>22</v>
      </c>
      <c r="J8" s="589"/>
      <c r="K8" s="586" t="s">
        <v>21</v>
      </c>
      <c r="L8" s="587"/>
      <c r="M8" s="573" t="s">
        <v>17</v>
      </c>
      <c r="N8" s="566"/>
      <c r="O8" s="589" t="s">
        <v>22</v>
      </c>
      <c r="P8" s="589"/>
      <c r="Q8" s="594" t="s">
        <v>21</v>
      </c>
      <c r="R8" s="589"/>
      <c r="S8" s="573" t="s">
        <v>17</v>
      </c>
      <c r="T8" s="566"/>
      <c r="U8" s="595" t="s">
        <v>22</v>
      </c>
      <c r="V8" s="587"/>
      <c r="W8" s="586" t="s">
        <v>21</v>
      </c>
      <c r="X8" s="590"/>
      <c r="Y8" s="573" t="s">
        <v>17</v>
      </c>
      <c r="Z8" s="566"/>
    </row>
    <row r="9" spans="1:26" s="168" customFormat="1" ht="15.75" thickBot="1">
      <c r="A9" s="662"/>
      <c r="B9" s="662"/>
      <c r="C9" s="171" t="s">
        <v>19</v>
      </c>
      <c r="D9" s="169" t="s">
        <v>18</v>
      </c>
      <c r="E9" s="170" t="s">
        <v>19</v>
      </c>
      <c r="F9" s="169" t="s">
        <v>18</v>
      </c>
      <c r="G9" s="574"/>
      <c r="H9" s="567"/>
      <c r="I9" s="171" t="s">
        <v>19</v>
      </c>
      <c r="J9" s="169" t="s">
        <v>18</v>
      </c>
      <c r="K9" s="170" t="s">
        <v>19</v>
      </c>
      <c r="L9" s="169" t="s">
        <v>18</v>
      </c>
      <c r="M9" s="574"/>
      <c r="N9" s="567"/>
      <c r="O9" s="172" t="s">
        <v>19</v>
      </c>
      <c r="P9" s="169" t="s">
        <v>18</v>
      </c>
      <c r="Q9" s="170" t="s">
        <v>19</v>
      </c>
      <c r="R9" s="169" t="s">
        <v>18</v>
      </c>
      <c r="S9" s="574"/>
      <c r="T9" s="567"/>
      <c r="U9" s="171" t="s">
        <v>19</v>
      </c>
      <c r="V9" s="169" t="s">
        <v>18</v>
      </c>
      <c r="W9" s="170" t="s">
        <v>19</v>
      </c>
      <c r="X9" s="169" t="s">
        <v>18</v>
      </c>
      <c r="Y9" s="574"/>
      <c r="Z9" s="567"/>
    </row>
    <row r="10" spans="1:26" s="157" customFormat="1" ht="18" customHeight="1" thickBot="1" thickTop="1">
      <c r="A10" s="167" t="s">
        <v>24</v>
      </c>
      <c r="B10" s="372"/>
      <c r="C10" s="166">
        <f>SUM(C11:C21)</f>
        <v>426806</v>
      </c>
      <c r="D10" s="160">
        <f>SUM(D11:D21)</f>
        <v>426759</v>
      </c>
      <c r="E10" s="161">
        <f>SUM(E11:E21)</f>
        <v>4765</v>
      </c>
      <c r="F10" s="160">
        <f>SUM(F11:F21)</f>
        <v>4960</v>
      </c>
      <c r="G10" s="159">
        <f aca="true" t="shared" si="0" ref="G10:G18">SUM(C10:F10)</f>
        <v>863290</v>
      </c>
      <c r="H10" s="163">
        <f aca="true" t="shared" si="1" ref="H10:H21">G10/$G$10</f>
        <v>1</v>
      </c>
      <c r="I10" s="162">
        <f>SUM(I11:I21)</f>
        <v>385032</v>
      </c>
      <c r="J10" s="160">
        <f>SUM(J11:J21)</f>
        <v>376028</v>
      </c>
      <c r="K10" s="161">
        <f>SUM(K11:K21)</f>
        <v>6241</v>
      </c>
      <c r="L10" s="160">
        <f>SUM(L11:L21)</f>
        <v>6760</v>
      </c>
      <c r="M10" s="159">
        <f aca="true" t="shared" si="2" ref="M10:M21">SUM(I10:L10)</f>
        <v>774061</v>
      </c>
      <c r="N10" s="165">
        <f aca="true" t="shared" si="3" ref="N10:N18">IF(ISERROR(G10/M10-1),"         /0",(G10/M10-1))</f>
        <v>0.11527386084559232</v>
      </c>
      <c r="O10" s="164">
        <f>SUM(O11:O21)</f>
        <v>426806</v>
      </c>
      <c r="P10" s="160">
        <f>SUM(P11:P21)</f>
        <v>426759</v>
      </c>
      <c r="Q10" s="161">
        <f>SUM(Q11:Q21)</f>
        <v>4765</v>
      </c>
      <c r="R10" s="160">
        <f>SUM(R11:R21)</f>
        <v>4960</v>
      </c>
      <c r="S10" s="159">
        <f aca="true" t="shared" si="4" ref="S10:S18">SUM(O10:R10)</f>
        <v>863290</v>
      </c>
      <c r="T10" s="163">
        <f aca="true" t="shared" si="5" ref="T10:T21">S10/$S$10</f>
        <v>1</v>
      </c>
      <c r="U10" s="162">
        <f>SUM(U11:U21)</f>
        <v>385032</v>
      </c>
      <c r="V10" s="160">
        <f>SUM(V11:V21)</f>
        <v>376028</v>
      </c>
      <c r="W10" s="161">
        <f>SUM(W11:W21)</f>
        <v>6241</v>
      </c>
      <c r="X10" s="160">
        <f>SUM(X11:X21)</f>
        <v>6760</v>
      </c>
      <c r="Y10" s="159">
        <f aca="true" t="shared" si="6" ref="Y10:Y18">SUM(U10:X10)</f>
        <v>774061</v>
      </c>
      <c r="Z10" s="158">
        <f>IF(ISERROR(S10/Y10-1),"         /0",(S10/Y10-1))</f>
        <v>0.11527386084559232</v>
      </c>
    </row>
    <row r="11" spans="1:26" ht="21" customHeight="1" thickTop="1">
      <c r="A11" s="156" t="s">
        <v>361</v>
      </c>
      <c r="B11" s="373" t="s">
        <v>362</v>
      </c>
      <c r="C11" s="154">
        <v>268690</v>
      </c>
      <c r="D11" s="150">
        <v>288629</v>
      </c>
      <c r="E11" s="151">
        <v>2189</v>
      </c>
      <c r="F11" s="150">
        <v>1919</v>
      </c>
      <c r="G11" s="149">
        <f t="shared" si="0"/>
        <v>561427</v>
      </c>
      <c r="H11" s="153">
        <f t="shared" si="1"/>
        <v>0.6503341866580176</v>
      </c>
      <c r="I11" s="152">
        <v>240169</v>
      </c>
      <c r="J11" s="150">
        <v>252989</v>
      </c>
      <c r="K11" s="151">
        <v>3434</v>
      </c>
      <c r="L11" s="150">
        <v>4001</v>
      </c>
      <c r="M11" s="149">
        <f t="shared" si="2"/>
        <v>500593</v>
      </c>
      <c r="N11" s="155">
        <f t="shared" si="3"/>
        <v>0.12152387268699316</v>
      </c>
      <c r="O11" s="154">
        <v>268690</v>
      </c>
      <c r="P11" s="150">
        <v>288629</v>
      </c>
      <c r="Q11" s="151">
        <v>2189</v>
      </c>
      <c r="R11" s="150">
        <v>1919</v>
      </c>
      <c r="S11" s="149">
        <f t="shared" si="4"/>
        <v>561427</v>
      </c>
      <c r="T11" s="153">
        <f t="shared" si="5"/>
        <v>0.6503341866580176</v>
      </c>
      <c r="U11" s="152">
        <v>240169</v>
      </c>
      <c r="V11" s="150">
        <v>252989</v>
      </c>
      <c r="W11" s="151">
        <v>3434</v>
      </c>
      <c r="X11" s="150">
        <v>4001</v>
      </c>
      <c r="Y11" s="149">
        <f t="shared" si="6"/>
        <v>500593</v>
      </c>
      <c r="Z11" s="148">
        <f aca="true" t="shared" si="7" ref="Z11:Z18">IF(ISERROR(S11/Y11-1),"         /0",IF(S11/Y11&gt;5,"  *  ",(S11/Y11-1)))</f>
        <v>0.12152387268699316</v>
      </c>
    </row>
    <row r="12" spans="1:26" ht="21" customHeight="1">
      <c r="A12" s="147" t="s">
        <v>363</v>
      </c>
      <c r="B12" s="374" t="s">
        <v>364</v>
      </c>
      <c r="C12" s="145">
        <v>55815</v>
      </c>
      <c r="D12" s="141">
        <v>52781</v>
      </c>
      <c r="E12" s="142">
        <v>545</v>
      </c>
      <c r="F12" s="141">
        <v>982</v>
      </c>
      <c r="G12" s="140">
        <f t="shared" si="0"/>
        <v>110123</v>
      </c>
      <c r="H12" s="144">
        <f t="shared" si="1"/>
        <v>0.1275620011815265</v>
      </c>
      <c r="I12" s="143">
        <v>49942</v>
      </c>
      <c r="J12" s="141">
        <v>46223</v>
      </c>
      <c r="K12" s="142">
        <v>1137</v>
      </c>
      <c r="L12" s="141">
        <v>1118</v>
      </c>
      <c r="M12" s="149">
        <f t="shared" si="2"/>
        <v>98420</v>
      </c>
      <c r="N12" s="146">
        <f t="shared" si="3"/>
        <v>0.11890875838244264</v>
      </c>
      <c r="O12" s="145">
        <v>55815</v>
      </c>
      <c r="P12" s="141">
        <v>52781</v>
      </c>
      <c r="Q12" s="142">
        <v>545</v>
      </c>
      <c r="R12" s="141">
        <v>982</v>
      </c>
      <c r="S12" s="140">
        <f t="shared" si="4"/>
        <v>110123</v>
      </c>
      <c r="T12" s="144">
        <f t="shared" si="5"/>
        <v>0.1275620011815265</v>
      </c>
      <c r="U12" s="143">
        <v>49942</v>
      </c>
      <c r="V12" s="141">
        <v>46223</v>
      </c>
      <c r="W12" s="142">
        <v>1137</v>
      </c>
      <c r="X12" s="141">
        <v>1118</v>
      </c>
      <c r="Y12" s="140">
        <f t="shared" si="6"/>
        <v>98420</v>
      </c>
      <c r="Z12" s="139">
        <f t="shared" si="7"/>
        <v>0.11890875838244264</v>
      </c>
    </row>
    <row r="13" spans="1:26" ht="21" customHeight="1">
      <c r="A13" s="147" t="s">
        <v>365</v>
      </c>
      <c r="B13" s="374" t="s">
        <v>366</v>
      </c>
      <c r="C13" s="145">
        <v>42210</v>
      </c>
      <c r="D13" s="141">
        <v>32829</v>
      </c>
      <c r="E13" s="142">
        <v>845</v>
      </c>
      <c r="F13" s="141">
        <v>852</v>
      </c>
      <c r="G13" s="140">
        <f t="shared" si="0"/>
        <v>76736</v>
      </c>
      <c r="H13" s="144">
        <f t="shared" si="1"/>
        <v>0.08888785923617788</v>
      </c>
      <c r="I13" s="143">
        <v>37650</v>
      </c>
      <c r="J13" s="141">
        <v>29393</v>
      </c>
      <c r="K13" s="142">
        <v>853</v>
      </c>
      <c r="L13" s="141">
        <v>877</v>
      </c>
      <c r="M13" s="149">
        <f t="shared" si="2"/>
        <v>68773</v>
      </c>
      <c r="N13" s="146">
        <f t="shared" si="3"/>
        <v>0.11578671862504186</v>
      </c>
      <c r="O13" s="145">
        <v>42210</v>
      </c>
      <c r="P13" s="141">
        <v>32829</v>
      </c>
      <c r="Q13" s="142">
        <v>845</v>
      </c>
      <c r="R13" s="141">
        <v>852</v>
      </c>
      <c r="S13" s="140">
        <f t="shared" si="4"/>
        <v>76736</v>
      </c>
      <c r="T13" s="144">
        <f t="shared" si="5"/>
        <v>0.08888785923617788</v>
      </c>
      <c r="U13" s="143">
        <v>37650</v>
      </c>
      <c r="V13" s="141">
        <v>29393</v>
      </c>
      <c r="W13" s="142">
        <v>853</v>
      </c>
      <c r="X13" s="141">
        <v>877</v>
      </c>
      <c r="Y13" s="140">
        <f t="shared" si="6"/>
        <v>68773</v>
      </c>
      <c r="Z13" s="139">
        <f t="shared" si="7"/>
        <v>0.11578671862504186</v>
      </c>
    </row>
    <row r="14" spans="1:26" ht="21" customHeight="1">
      <c r="A14" s="147" t="s">
        <v>367</v>
      </c>
      <c r="B14" s="374" t="s">
        <v>368</v>
      </c>
      <c r="C14" s="145">
        <v>20713</v>
      </c>
      <c r="D14" s="141">
        <v>20313</v>
      </c>
      <c r="E14" s="142">
        <v>59</v>
      </c>
      <c r="F14" s="141">
        <v>14</v>
      </c>
      <c r="G14" s="140">
        <f>SUM(C14:F14)</f>
        <v>41099</v>
      </c>
      <c r="H14" s="144">
        <f t="shared" si="1"/>
        <v>0.04760740886608208</v>
      </c>
      <c r="I14" s="143">
        <v>18838</v>
      </c>
      <c r="J14" s="141">
        <v>16504</v>
      </c>
      <c r="K14" s="142">
        <v>63</v>
      </c>
      <c r="L14" s="141">
        <v>21</v>
      </c>
      <c r="M14" s="149">
        <f>SUM(I14:L14)</f>
        <v>35426</v>
      </c>
      <c r="N14" s="146">
        <f>IF(ISERROR(G14/M14-1),"         /0",(G14/M14-1))</f>
        <v>0.1601366228193981</v>
      </c>
      <c r="O14" s="145">
        <v>20713</v>
      </c>
      <c r="P14" s="141">
        <v>20313</v>
      </c>
      <c r="Q14" s="142">
        <v>59</v>
      </c>
      <c r="R14" s="141">
        <v>14</v>
      </c>
      <c r="S14" s="140">
        <f>SUM(O14:R14)</f>
        <v>41099</v>
      </c>
      <c r="T14" s="144">
        <f t="shared" si="5"/>
        <v>0.04760740886608208</v>
      </c>
      <c r="U14" s="143">
        <v>18838</v>
      </c>
      <c r="V14" s="141">
        <v>16504</v>
      </c>
      <c r="W14" s="142">
        <v>63</v>
      </c>
      <c r="X14" s="141">
        <v>21</v>
      </c>
      <c r="Y14" s="140">
        <f>SUM(U14:X14)</f>
        <v>35426</v>
      </c>
      <c r="Z14" s="139">
        <f>IF(ISERROR(S14/Y14-1),"         /0",IF(S14/Y14&gt;5,"  *  ",(S14/Y14-1)))</f>
        <v>0.1601366228193981</v>
      </c>
    </row>
    <row r="15" spans="1:26" ht="21" customHeight="1">
      <c r="A15" s="147" t="s">
        <v>369</v>
      </c>
      <c r="B15" s="374" t="s">
        <v>370</v>
      </c>
      <c r="C15" s="145">
        <v>11982</v>
      </c>
      <c r="D15" s="141">
        <v>11032</v>
      </c>
      <c r="E15" s="142">
        <v>0</v>
      </c>
      <c r="F15" s="141">
        <v>23</v>
      </c>
      <c r="G15" s="140">
        <f t="shared" si="0"/>
        <v>23037</v>
      </c>
      <c r="H15" s="144">
        <f t="shared" si="1"/>
        <v>0.026685123191511544</v>
      </c>
      <c r="I15" s="143">
        <v>11782</v>
      </c>
      <c r="J15" s="141">
        <v>10818</v>
      </c>
      <c r="K15" s="142">
        <v>4</v>
      </c>
      <c r="L15" s="141">
        <v>4</v>
      </c>
      <c r="M15" s="149">
        <f t="shared" si="2"/>
        <v>22608</v>
      </c>
      <c r="N15" s="146">
        <f t="shared" si="3"/>
        <v>0.018975583864118795</v>
      </c>
      <c r="O15" s="145">
        <v>11982</v>
      </c>
      <c r="P15" s="141">
        <v>11032</v>
      </c>
      <c r="Q15" s="142">
        <v>0</v>
      </c>
      <c r="R15" s="141">
        <v>23</v>
      </c>
      <c r="S15" s="140">
        <f t="shared" si="4"/>
        <v>23037</v>
      </c>
      <c r="T15" s="144">
        <f t="shared" si="5"/>
        <v>0.026685123191511544</v>
      </c>
      <c r="U15" s="143">
        <v>11782</v>
      </c>
      <c r="V15" s="141">
        <v>10818</v>
      </c>
      <c r="W15" s="142">
        <v>4</v>
      </c>
      <c r="X15" s="141">
        <v>4</v>
      </c>
      <c r="Y15" s="140">
        <f t="shared" si="6"/>
        <v>22608</v>
      </c>
      <c r="Z15" s="139">
        <f t="shared" si="7"/>
        <v>0.018975583864118795</v>
      </c>
    </row>
    <row r="16" spans="1:26" ht="21" customHeight="1">
      <c r="A16" s="147" t="s">
        <v>377</v>
      </c>
      <c r="B16" s="374" t="s">
        <v>378</v>
      </c>
      <c r="C16" s="145">
        <v>9932</v>
      </c>
      <c r="D16" s="141">
        <v>6617</v>
      </c>
      <c r="E16" s="142">
        <v>11</v>
      </c>
      <c r="F16" s="141">
        <v>12</v>
      </c>
      <c r="G16" s="140">
        <f>SUM(C16:F16)</f>
        <v>16572</v>
      </c>
      <c r="H16" s="144">
        <f t="shared" si="1"/>
        <v>0.019196330317737955</v>
      </c>
      <c r="I16" s="143">
        <v>9621</v>
      </c>
      <c r="J16" s="141">
        <v>6473</v>
      </c>
      <c r="K16" s="142">
        <v>3</v>
      </c>
      <c r="L16" s="141"/>
      <c r="M16" s="140">
        <f t="shared" si="2"/>
        <v>16097</v>
      </c>
      <c r="N16" s="146">
        <f>IF(ISERROR(G16/M16-1),"         /0",(G16/M16-1))</f>
        <v>0.02950860408771816</v>
      </c>
      <c r="O16" s="145">
        <v>9932</v>
      </c>
      <c r="P16" s="141">
        <v>6617</v>
      </c>
      <c r="Q16" s="142">
        <v>11</v>
      </c>
      <c r="R16" s="141">
        <v>12</v>
      </c>
      <c r="S16" s="140">
        <f>SUM(O16:R16)</f>
        <v>16572</v>
      </c>
      <c r="T16" s="144">
        <f t="shared" si="5"/>
        <v>0.019196330317737955</v>
      </c>
      <c r="U16" s="143">
        <v>9621</v>
      </c>
      <c r="V16" s="141">
        <v>6473</v>
      </c>
      <c r="W16" s="142">
        <v>3</v>
      </c>
      <c r="X16" s="141"/>
      <c r="Y16" s="140">
        <f>SUM(U16:X16)</f>
        <v>16097</v>
      </c>
      <c r="Z16" s="139">
        <f>IF(ISERROR(S16/Y16-1),"         /0",IF(S16/Y16&gt;5,"  *  ",(S16/Y16-1)))</f>
        <v>0.02950860408771816</v>
      </c>
    </row>
    <row r="17" spans="1:26" ht="21" customHeight="1">
      <c r="A17" s="147" t="s">
        <v>373</v>
      </c>
      <c r="B17" s="374" t="s">
        <v>374</v>
      </c>
      <c r="C17" s="145">
        <v>4554</v>
      </c>
      <c r="D17" s="141">
        <v>4162</v>
      </c>
      <c r="E17" s="142">
        <v>0</v>
      </c>
      <c r="F17" s="141">
        <v>4</v>
      </c>
      <c r="G17" s="140">
        <f t="shared" si="0"/>
        <v>8720</v>
      </c>
      <c r="H17" s="144">
        <f t="shared" si="1"/>
        <v>0.010100893095020214</v>
      </c>
      <c r="I17" s="143">
        <v>4661</v>
      </c>
      <c r="J17" s="141">
        <v>3966</v>
      </c>
      <c r="K17" s="142"/>
      <c r="L17" s="141">
        <v>2</v>
      </c>
      <c r="M17" s="140">
        <f t="shared" si="2"/>
        <v>8629</v>
      </c>
      <c r="N17" s="146">
        <f t="shared" si="3"/>
        <v>0.010545833816201222</v>
      </c>
      <c r="O17" s="145">
        <v>4554</v>
      </c>
      <c r="P17" s="141">
        <v>4162</v>
      </c>
      <c r="Q17" s="142">
        <v>0</v>
      </c>
      <c r="R17" s="141">
        <v>4</v>
      </c>
      <c r="S17" s="140">
        <f t="shared" si="4"/>
        <v>8720</v>
      </c>
      <c r="T17" s="144">
        <f t="shared" si="5"/>
        <v>0.010100893095020214</v>
      </c>
      <c r="U17" s="143">
        <v>4661</v>
      </c>
      <c r="V17" s="141">
        <v>3966</v>
      </c>
      <c r="W17" s="142"/>
      <c r="X17" s="141">
        <v>2</v>
      </c>
      <c r="Y17" s="140">
        <f t="shared" si="6"/>
        <v>8629</v>
      </c>
      <c r="Z17" s="139">
        <f t="shared" si="7"/>
        <v>0.010545833816201222</v>
      </c>
    </row>
    <row r="18" spans="1:26" ht="21" customHeight="1">
      <c r="A18" s="147" t="s">
        <v>371</v>
      </c>
      <c r="B18" s="374" t="s">
        <v>372</v>
      </c>
      <c r="C18" s="145">
        <v>3417</v>
      </c>
      <c r="D18" s="141">
        <v>2659</v>
      </c>
      <c r="E18" s="142">
        <v>1086</v>
      </c>
      <c r="F18" s="141">
        <v>1105</v>
      </c>
      <c r="G18" s="140">
        <f t="shared" si="0"/>
        <v>8267</v>
      </c>
      <c r="H18" s="144">
        <f t="shared" si="1"/>
        <v>0.009576156332171112</v>
      </c>
      <c r="I18" s="143">
        <v>2952</v>
      </c>
      <c r="J18" s="141">
        <v>2491</v>
      </c>
      <c r="K18" s="142">
        <v>721</v>
      </c>
      <c r="L18" s="141">
        <v>723</v>
      </c>
      <c r="M18" s="140">
        <f t="shared" si="2"/>
        <v>6887</v>
      </c>
      <c r="N18" s="146">
        <f t="shared" si="3"/>
        <v>0.20037752286917376</v>
      </c>
      <c r="O18" s="145">
        <v>3417</v>
      </c>
      <c r="P18" s="141">
        <v>2659</v>
      </c>
      <c r="Q18" s="142">
        <v>1086</v>
      </c>
      <c r="R18" s="141">
        <v>1105</v>
      </c>
      <c r="S18" s="140">
        <f t="shared" si="4"/>
        <v>8267</v>
      </c>
      <c r="T18" s="144">
        <f t="shared" si="5"/>
        <v>0.009576156332171112</v>
      </c>
      <c r="U18" s="143">
        <v>2952</v>
      </c>
      <c r="V18" s="141">
        <v>2491</v>
      </c>
      <c r="W18" s="142">
        <v>721</v>
      </c>
      <c r="X18" s="141">
        <v>723</v>
      </c>
      <c r="Y18" s="140">
        <f t="shared" si="6"/>
        <v>6887</v>
      </c>
      <c r="Z18" s="139">
        <f t="shared" si="7"/>
        <v>0.20037752286917376</v>
      </c>
    </row>
    <row r="19" spans="1:26" ht="21" customHeight="1">
      <c r="A19" s="147" t="s">
        <v>381</v>
      </c>
      <c r="B19" s="374" t="s">
        <v>382</v>
      </c>
      <c r="C19" s="145">
        <v>2739</v>
      </c>
      <c r="D19" s="141">
        <v>2634</v>
      </c>
      <c r="E19" s="142">
        <v>0</v>
      </c>
      <c r="F19" s="141">
        <v>5</v>
      </c>
      <c r="G19" s="140">
        <f>SUM(C19:F19)</f>
        <v>5378</v>
      </c>
      <c r="H19" s="144">
        <f t="shared" si="1"/>
        <v>0.006229656314795723</v>
      </c>
      <c r="I19" s="143">
        <v>1987</v>
      </c>
      <c r="J19" s="141">
        <v>1609</v>
      </c>
      <c r="K19" s="142"/>
      <c r="L19" s="141"/>
      <c r="M19" s="149">
        <f t="shared" si="2"/>
        <v>3596</v>
      </c>
      <c r="N19" s="146">
        <f>IF(ISERROR(G19/M19-1),"         /0",(G19/M19-1))</f>
        <v>0.4955506117908788</v>
      </c>
      <c r="O19" s="145">
        <v>2739</v>
      </c>
      <c r="P19" s="141">
        <v>2634</v>
      </c>
      <c r="Q19" s="142">
        <v>0</v>
      </c>
      <c r="R19" s="141">
        <v>5</v>
      </c>
      <c r="S19" s="140">
        <f>SUM(O19:R19)</f>
        <v>5378</v>
      </c>
      <c r="T19" s="144">
        <f t="shared" si="5"/>
        <v>0.006229656314795723</v>
      </c>
      <c r="U19" s="143">
        <v>1987</v>
      </c>
      <c r="V19" s="141">
        <v>1609</v>
      </c>
      <c r="W19" s="142"/>
      <c r="X19" s="141"/>
      <c r="Y19" s="140">
        <f>SUM(U19:X19)</f>
        <v>3596</v>
      </c>
      <c r="Z19" s="139">
        <f>IF(ISERROR(S19/Y19-1),"         /0",IF(S19/Y19&gt;5,"  *  ",(S19/Y19-1)))</f>
        <v>0.4955506117908788</v>
      </c>
    </row>
    <row r="20" spans="1:26" ht="21" customHeight="1">
      <c r="A20" s="147" t="s">
        <v>392</v>
      </c>
      <c r="B20" s="374" t="s">
        <v>393</v>
      </c>
      <c r="C20" s="145">
        <v>2723</v>
      </c>
      <c r="D20" s="141">
        <v>2247</v>
      </c>
      <c r="E20" s="142">
        <v>0</v>
      </c>
      <c r="F20" s="141">
        <v>7</v>
      </c>
      <c r="G20" s="140">
        <f>SUM(C20:F20)</f>
        <v>4977</v>
      </c>
      <c r="H20" s="144">
        <f t="shared" si="1"/>
        <v>0.00576515423554078</v>
      </c>
      <c r="I20" s="143">
        <v>3465</v>
      </c>
      <c r="J20" s="141">
        <v>2434</v>
      </c>
      <c r="K20" s="142"/>
      <c r="L20" s="141"/>
      <c r="M20" s="149">
        <f t="shared" si="2"/>
        <v>5899</v>
      </c>
      <c r="N20" s="146">
        <f>IF(ISERROR(G20/M20-1),"         /0",(G20/M20-1))</f>
        <v>-0.15629767757246993</v>
      </c>
      <c r="O20" s="145">
        <v>2723</v>
      </c>
      <c r="P20" s="141">
        <v>2247</v>
      </c>
      <c r="Q20" s="142">
        <v>0</v>
      </c>
      <c r="R20" s="141">
        <v>7</v>
      </c>
      <c r="S20" s="140">
        <f>SUM(O20:R20)</f>
        <v>4977</v>
      </c>
      <c r="T20" s="144">
        <f t="shared" si="5"/>
        <v>0.00576515423554078</v>
      </c>
      <c r="U20" s="143">
        <v>3465</v>
      </c>
      <c r="V20" s="141">
        <v>2434</v>
      </c>
      <c r="W20" s="142"/>
      <c r="X20" s="141"/>
      <c r="Y20" s="140">
        <f>SUM(U20:X20)</f>
        <v>5899</v>
      </c>
      <c r="Z20" s="139">
        <f>IF(ISERROR(S20/Y20-1),"         /0",IF(S20/Y20&gt;5,"  *  ",(S20/Y20-1)))</f>
        <v>-0.15629767757246993</v>
      </c>
    </row>
    <row r="21" spans="1:26" ht="21" customHeight="1" thickBot="1">
      <c r="A21" s="138" t="s">
        <v>56</v>
      </c>
      <c r="B21" s="375"/>
      <c r="C21" s="136">
        <v>4031</v>
      </c>
      <c r="D21" s="132">
        <v>2856</v>
      </c>
      <c r="E21" s="133">
        <v>30</v>
      </c>
      <c r="F21" s="132">
        <v>37</v>
      </c>
      <c r="G21" s="131">
        <f>SUM(C21:F21)</f>
        <v>6954</v>
      </c>
      <c r="H21" s="135">
        <f t="shared" si="1"/>
        <v>0.008055230571418643</v>
      </c>
      <c r="I21" s="134">
        <v>3965</v>
      </c>
      <c r="J21" s="132">
        <v>3128</v>
      </c>
      <c r="K21" s="133">
        <v>26</v>
      </c>
      <c r="L21" s="132">
        <v>14</v>
      </c>
      <c r="M21" s="443">
        <f t="shared" si="2"/>
        <v>7133</v>
      </c>
      <c r="N21" s="137">
        <f>IF(ISERROR(G21/M21-1),"         /0",(G21/M21-1))</f>
        <v>-0.02509463059021455</v>
      </c>
      <c r="O21" s="136">
        <v>4031</v>
      </c>
      <c r="P21" s="132">
        <v>2856</v>
      </c>
      <c r="Q21" s="133">
        <v>30</v>
      </c>
      <c r="R21" s="132">
        <v>37</v>
      </c>
      <c r="S21" s="131">
        <f>SUM(O21:R21)</f>
        <v>6954</v>
      </c>
      <c r="T21" s="135">
        <f t="shared" si="5"/>
        <v>0.008055230571418643</v>
      </c>
      <c r="U21" s="134">
        <v>3965</v>
      </c>
      <c r="V21" s="132">
        <v>3128</v>
      </c>
      <c r="W21" s="133">
        <v>26</v>
      </c>
      <c r="X21" s="132">
        <v>14</v>
      </c>
      <c r="Y21" s="131">
        <f>SUM(U21:X21)</f>
        <v>7133</v>
      </c>
      <c r="Z21" s="130">
        <f>IF(ISERROR(S21/Y21-1),"         /0",IF(S21/Y21&gt;5,"  *  ",(S21/Y21-1)))</f>
        <v>-0.02509463059021455</v>
      </c>
    </row>
    <row r="22" spans="1:2" ht="15" thickTop="1">
      <c r="A22" s="129" t="s">
        <v>43</v>
      </c>
      <c r="B22" s="129"/>
    </row>
    <row r="23" spans="1:2" ht="15">
      <c r="A23" s="129" t="s">
        <v>150</v>
      </c>
      <c r="B23" s="129"/>
    </row>
    <row r="24" spans="1:3" ht="14.25">
      <c r="A24" s="376" t="s">
        <v>123</v>
      </c>
      <c r="B24" s="377"/>
      <c r="C24" s="377"/>
    </row>
  </sheetData>
  <sheetProtection/>
  <mergeCells count="26"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U8:V8"/>
    <mergeCell ref="W8:X8"/>
    <mergeCell ref="N7:N9"/>
    <mergeCell ref="O7:S7"/>
    <mergeCell ref="T7:T9"/>
    <mergeCell ref="U7:Y7"/>
  </mergeCells>
  <conditionalFormatting sqref="Z22:Z65536 N22:N65536 Z4 N4 N6 Z6">
    <cfRule type="cellIs" priority="9" dxfId="89" operator="lessThan" stopIfTrue="1">
      <formula>0</formula>
    </cfRule>
  </conditionalFormatting>
  <conditionalFormatting sqref="N10:N21 Z10:Z21">
    <cfRule type="cellIs" priority="10" dxfId="89" operator="lessThan" stopIfTrue="1">
      <formula>0</formula>
    </cfRule>
    <cfRule type="cellIs" priority="11" dxfId="91" operator="greaterThanOrEqual" stopIfTrue="1">
      <formula>0</formula>
    </cfRule>
  </conditionalFormatting>
  <conditionalFormatting sqref="N8:N9 Z8:Z9">
    <cfRule type="cellIs" priority="6" dxfId="89" operator="lessThan" stopIfTrue="1">
      <formula>0</formula>
    </cfRule>
  </conditionalFormatting>
  <conditionalFormatting sqref="H8:H9">
    <cfRule type="cellIs" priority="5" dxfId="89" operator="lessThan" stopIfTrue="1">
      <formula>0</formula>
    </cfRule>
  </conditionalFormatting>
  <conditionalFormatting sqref="T8:T9">
    <cfRule type="cellIs" priority="4" dxfId="89" operator="lessThan" stopIfTrue="1">
      <formula>0</formula>
    </cfRule>
  </conditionalFormatting>
  <conditionalFormatting sqref="N7 Z7">
    <cfRule type="cellIs" priority="3" dxfId="89" operator="lessThan" stopIfTrue="1">
      <formula>0</formula>
    </cfRule>
  </conditionalFormatting>
  <conditionalFormatting sqref="H7">
    <cfRule type="cellIs" priority="2" dxfId="89" operator="lessThan" stopIfTrue="1">
      <formula>0</formula>
    </cfRule>
  </conditionalFormatting>
  <conditionalFormatting sqref="T7">
    <cfRule type="cellIs" priority="1" dxfId="89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26"/>
  <sheetViews>
    <sheetView zoomScalePageLayoutView="0" workbookViewId="0" topLeftCell="A1">
      <selection activeCell="M2" sqref="M2:N2"/>
    </sheetView>
  </sheetViews>
  <sheetFormatPr defaultColWidth="11.28125" defaultRowHeight="15"/>
  <cols>
    <col min="1" max="16384" width="11.28125" style="360" customWidth="1"/>
  </cols>
  <sheetData>
    <row r="1" spans="1:8" ht="12.75" thickBot="1">
      <c r="A1" s="359"/>
      <c r="B1" s="359"/>
      <c r="C1" s="359"/>
      <c r="D1" s="359"/>
      <c r="E1" s="359"/>
      <c r="F1" s="359"/>
      <c r="G1" s="359"/>
      <c r="H1" s="359"/>
    </row>
    <row r="2" spans="1:14" ht="31.5" thickBot="1" thickTop="1">
      <c r="A2" s="361" t="s">
        <v>152</v>
      </c>
      <c r="B2" s="362"/>
      <c r="M2" s="506" t="s">
        <v>28</v>
      </c>
      <c r="N2" s="507"/>
    </row>
    <row r="3" spans="1:2" ht="25.5" thickTop="1">
      <c r="A3" s="363" t="s">
        <v>38</v>
      </c>
      <c r="B3" s="364"/>
    </row>
    <row r="9" spans="1:14" ht="27">
      <c r="A9" s="380" t="s">
        <v>110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</row>
    <row r="10" spans="1:14" ht="15.75">
      <c r="A10" s="366"/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</row>
    <row r="11" ht="15">
      <c r="A11" s="379" t="s">
        <v>133</v>
      </c>
    </row>
    <row r="12" ht="15">
      <c r="A12" s="379" t="s">
        <v>134</v>
      </c>
    </row>
    <row r="13" ht="15">
      <c r="A13" s="379" t="s">
        <v>135</v>
      </c>
    </row>
    <row r="15" ht="15">
      <c r="A15" s="379"/>
    </row>
    <row r="16" ht="15">
      <c r="A16" s="379"/>
    </row>
    <row r="17" ht="27">
      <c r="A17" s="380" t="s">
        <v>132</v>
      </c>
    </row>
    <row r="20" ht="22.5">
      <c r="A20" s="368" t="s">
        <v>111</v>
      </c>
    </row>
    <row r="22" ht="15.75">
      <c r="A22" s="367" t="s">
        <v>112</v>
      </c>
    </row>
    <row r="23" ht="15.75">
      <c r="A23" s="367"/>
    </row>
    <row r="24" ht="22.5">
      <c r="A24" s="368" t="s">
        <v>113</v>
      </c>
    </row>
    <row r="25" ht="15.75">
      <c r="A25" s="367" t="s">
        <v>114</v>
      </c>
    </row>
    <row r="26" ht="15.75">
      <c r="A26" s="367" t="s">
        <v>115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7"/>
  <sheetViews>
    <sheetView showGridLines="0" zoomScale="76" zoomScaleNormal="76" zoomScalePageLayoutView="0" workbookViewId="0" topLeftCell="C1">
      <selection activeCell="Y1" sqref="Y1:Z1"/>
    </sheetView>
  </sheetViews>
  <sheetFormatPr defaultColWidth="8.00390625" defaultRowHeight="15"/>
  <cols>
    <col min="1" max="1" width="23.28125" style="128" customWidth="1"/>
    <col min="2" max="2" width="33.421875" style="128" customWidth="1"/>
    <col min="3" max="3" width="8.57421875" style="128" customWidth="1"/>
    <col min="4" max="4" width="10.7109375" style="128" customWidth="1"/>
    <col min="5" max="5" width="8.140625" style="128" customWidth="1"/>
    <col min="6" max="6" width="9.7109375" style="128" customWidth="1"/>
    <col min="7" max="7" width="9.00390625" style="128" customWidth="1"/>
    <col min="8" max="8" width="10.7109375" style="128" customWidth="1"/>
    <col min="9" max="9" width="9.7109375" style="128" customWidth="1"/>
    <col min="10" max="10" width="11.7109375" style="128" bestFit="1" customWidth="1"/>
    <col min="11" max="11" width="9.00390625" style="128" bestFit="1" customWidth="1"/>
    <col min="12" max="12" width="10.7109375" style="128" bestFit="1" customWidth="1"/>
    <col min="13" max="13" width="11.7109375" style="128" bestFit="1" customWidth="1"/>
    <col min="14" max="14" width="9.28125" style="128" customWidth="1"/>
    <col min="15" max="15" width="9.7109375" style="128" bestFit="1" customWidth="1"/>
    <col min="16" max="16" width="11.140625" style="128" customWidth="1"/>
    <col min="17" max="17" width="9.28125" style="128" customWidth="1"/>
    <col min="18" max="18" width="10.7109375" style="128" bestFit="1" customWidth="1"/>
    <col min="19" max="19" width="9.7109375" style="128" customWidth="1"/>
    <col min="20" max="20" width="10.140625" style="128" customWidth="1"/>
    <col min="21" max="21" width="9.28125" style="128" customWidth="1"/>
    <col min="22" max="22" width="10.28125" style="128" customWidth="1"/>
    <col min="23" max="23" width="9.28125" style="128" customWidth="1"/>
    <col min="24" max="24" width="10.28125" style="128" customWidth="1"/>
    <col min="25" max="25" width="10.7109375" style="128" customWidth="1"/>
    <col min="26" max="26" width="9.8515625" style="128" bestFit="1" customWidth="1"/>
    <col min="27" max="16384" width="8.00390625" style="128" customWidth="1"/>
  </cols>
  <sheetData>
    <row r="1" spans="25:26" ht="18.75" thickBot="1">
      <c r="Y1" s="577" t="s">
        <v>28</v>
      </c>
      <c r="Z1" s="578"/>
    </row>
    <row r="2" ht="5.25" customHeight="1" thickBot="1"/>
    <row r="3" spans="1:26" ht="24" customHeight="1" thickTop="1">
      <c r="A3" s="579" t="s">
        <v>127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1"/>
    </row>
    <row r="4" spans="1:26" ht="21" customHeight="1" thickBot="1">
      <c r="A4" s="591" t="s">
        <v>45</v>
      </c>
      <c r="B4" s="592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592"/>
      <c r="Z4" s="593"/>
    </row>
    <row r="5" spans="1:26" s="174" customFormat="1" ht="19.5" customHeight="1" thickBot="1" thickTop="1">
      <c r="A5" s="659" t="s">
        <v>121</v>
      </c>
      <c r="B5" s="659" t="s">
        <v>122</v>
      </c>
      <c r="C5" s="676" t="s">
        <v>36</v>
      </c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8"/>
      <c r="O5" s="679" t="s">
        <v>35</v>
      </c>
      <c r="P5" s="677"/>
      <c r="Q5" s="677"/>
      <c r="R5" s="677"/>
      <c r="S5" s="677"/>
      <c r="T5" s="677"/>
      <c r="U5" s="677"/>
      <c r="V5" s="677"/>
      <c r="W5" s="677"/>
      <c r="X5" s="677"/>
      <c r="Y5" s="677"/>
      <c r="Z5" s="678"/>
    </row>
    <row r="6" spans="1:26" s="173" customFormat="1" ht="26.25" customHeight="1" thickBot="1">
      <c r="A6" s="660"/>
      <c r="B6" s="660"/>
      <c r="C6" s="668" t="s">
        <v>156</v>
      </c>
      <c r="D6" s="664"/>
      <c r="E6" s="664"/>
      <c r="F6" s="664"/>
      <c r="G6" s="665"/>
      <c r="H6" s="670" t="s">
        <v>34</v>
      </c>
      <c r="I6" s="668" t="s">
        <v>146</v>
      </c>
      <c r="J6" s="664"/>
      <c r="K6" s="664"/>
      <c r="L6" s="664"/>
      <c r="M6" s="665"/>
      <c r="N6" s="670" t="s">
        <v>33</v>
      </c>
      <c r="O6" s="663" t="s">
        <v>157</v>
      </c>
      <c r="P6" s="664"/>
      <c r="Q6" s="664"/>
      <c r="R6" s="664"/>
      <c r="S6" s="665"/>
      <c r="T6" s="670" t="s">
        <v>34</v>
      </c>
      <c r="U6" s="663" t="s">
        <v>147</v>
      </c>
      <c r="V6" s="664"/>
      <c r="W6" s="664"/>
      <c r="X6" s="664"/>
      <c r="Y6" s="665"/>
      <c r="Z6" s="670" t="s">
        <v>33</v>
      </c>
    </row>
    <row r="7" spans="1:26" s="168" customFormat="1" ht="26.25" customHeight="1">
      <c r="A7" s="661"/>
      <c r="B7" s="661"/>
      <c r="C7" s="595" t="s">
        <v>22</v>
      </c>
      <c r="D7" s="590"/>
      <c r="E7" s="586" t="s">
        <v>21</v>
      </c>
      <c r="F7" s="590"/>
      <c r="G7" s="573" t="s">
        <v>17</v>
      </c>
      <c r="H7" s="566"/>
      <c r="I7" s="669" t="s">
        <v>22</v>
      </c>
      <c r="J7" s="590"/>
      <c r="K7" s="586" t="s">
        <v>21</v>
      </c>
      <c r="L7" s="590"/>
      <c r="M7" s="573" t="s">
        <v>17</v>
      </c>
      <c r="N7" s="566"/>
      <c r="O7" s="669" t="s">
        <v>22</v>
      </c>
      <c r="P7" s="590"/>
      <c r="Q7" s="586" t="s">
        <v>21</v>
      </c>
      <c r="R7" s="590"/>
      <c r="S7" s="573" t="s">
        <v>17</v>
      </c>
      <c r="T7" s="566"/>
      <c r="U7" s="669" t="s">
        <v>22</v>
      </c>
      <c r="V7" s="590"/>
      <c r="W7" s="586" t="s">
        <v>21</v>
      </c>
      <c r="X7" s="590"/>
      <c r="Y7" s="573" t="s">
        <v>17</v>
      </c>
      <c r="Z7" s="566"/>
    </row>
    <row r="8" spans="1:26" s="168" customFormat="1" ht="19.5" customHeight="1" thickBot="1">
      <c r="A8" s="662"/>
      <c r="B8" s="662"/>
      <c r="C8" s="171" t="s">
        <v>31</v>
      </c>
      <c r="D8" s="169" t="s">
        <v>30</v>
      </c>
      <c r="E8" s="170" t="s">
        <v>31</v>
      </c>
      <c r="F8" s="378" t="s">
        <v>30</v>
      </c>
      <c r="G8" s="672"/>
      <c r="H8" s="671"/>
      <c r="I8" s="171" t="s">
        <v>31</v>
      </c>
      <c r="J8" s="169" t="s">
        <v>30</v>
      </c>
      <c r="K8" s="170" t="s">
        <v>31</v>
      </c>
      <c r="L8" s="378" t="s">
        <v>30</v>
      </c>
      <c r="M8" s="672"/>
      <c r="N8" s="671"/>
      <c r="O8" s="171" t="s">
        <v>31</v>
      </c>
      <c r="P8" s="169" t="s">
        <v>30</v>
      </c>
      <c r="Q8" s="170" t="s">
        <v>31</v>
      </c>
      <c r="R8" s="378" t="s">
        <v>30</v>
      </c>
      <c r="S8" s="672"/>
      <c r="T8" s="671"/>
      <c r="U8" s="171" t="s">
        <v>31</v>
      </c>
      <c r="V8" s="169" t="s">
        <v>30</v>
      </c>
      <c r="W8" s="170" t="s">
        <v>31</v>
      </c>
      <c r="X8" s="378" t="s">
        <v>30</v>
      </c>
      <c r="Y8" s="672"/>
      <c r="Z8" s="671"/>
    </row>
    <row r="9" spans="1:26" s="157" customFormat="1" ht="18" customHeight="1" thickBot="1" thickTop="1">
      <c r="A9" s="167" t="s">
        <v>24</v>
      </c>
      <c r="B9" s="372"/>
      <c r="C9" s="166">
        <f>SUM(C10:C14)</f>
        <v>25908.553</v>
      </c>
      <c r="D9" s="160">
        <f>SUM(D10:D14)</f>
        <v>12976.106999999995</v>
      </c>
      <c r="E9" s="161">
        <f>SUM(E10:E14)</f>
        <v>4100.289</v>
      </c>
      <c r="F9" s="160">
        <f>SUM(F10:F14)</f>
        <v>1868.23</v>
      </c>
      <c r="G9" s="159">
        <f aca="true" t="shared" si="0" ref="G9:G14">SUM(C9:F9)</f>
        <v>44853.179</v>
      </c>
      <c r="H9" s="163">
        <f aca="true" t="shared" si="1" ref="H9:H14">G9/$G$9</f>
        <v>1</v>
      </c>
      <c r="I9" s="162">
        <f>SUM(I10:I14)</f>
        <v>27487.991</v>
      </c>
      <c r="J9" s="160">
        <f>SUM(J10:J14)</f>
        <v>15208.327000000003</v>
      </c>
      <c r="K9" s="161">
        <f>SUM(K10:K14)</f>
        <v>3909.543</v>
      </c>
      <c r="L9" s="160">
        <f>SUM(L10:L14)</f>
        <v>1861.331</v>
      </c>
      <c r="M9" s="159">
        <f aca="true" t="shared" si="2" ref="M9:M14">SUM(I9:L9)</f>
        <v>48467.192</v>
      </c>
      <c r="N9" s="165">
        <f aca="true" t="shared" si="3" ref="N9:N14">IF(ISERROR(G9/M9-1),"         /0",(G9/M9-1))</f>
        <v>-0.07456617251521414</v>
      </c>
      <c r="O9" s="164">
        <f>SUM(O10:O14)</f>
        <v>25908.553</v>
      </c>
      <c r="P9" s="160">
        <f>SUM(P10:P14)</f>
        <v>12976.106999999995</v>
      </c>
      <c r="Q9" s="161">
        <f>SUM(Q10:Q14)</f>
        <v>4100.289</v>
      </c>
      <c r="R9" s="160">
        <f>SUM(R10:R14)</f>
        <v>1868.23</v>
      </c>
      <c r="S9" s="159">
        <f aca="true" t="shared" si="4" ref="S9:S14">SUM(O9:R9)</f>
        <v>44853.179</v>
      </c>
      <c r="T9" s="163">
        <f aca="true" t="shared" si="5" ref="T9:T14">S9/$S$9</f>
        <v>1</v>
      </c>
      <c r="U9" s="162">
        <f>SUM(U10:U14)</f>
        <v>27487.991</v>
      </c>
      <c r="V9" s="160">
        <f>SUM(V10:V14)</f>
        <v>15208.327000000003</v>
      </c>
      <c r="W9" s="161">
        <f>SUM(W10:W14)</f>
        <v>3909.543</v>
      </c>
      <c r="X9" s="160">
        <f>SUM(X10:X14)</f>
        <v>1861.331</v>
      </c>
      <c r="Y9" s="159">
        <f aca="true" t="shared" si="6" ref="Y9:Y14">SUM(U9:X9)</f>
        <v>48467.192</v>
      </c>
      <c r="Z9" s="158">
        <f>IF(ISERROR(S9/Y9-1),"         /0",(S9/Y9-1))</f>
        <v>-0.07456617251521414</v>
      </c>
    </row>
    <row r="10" spans="1:26" ht="21.75" customHeight="1" thickTop="1">
      <c r="A10" s="156" t="s">
        <v>361</v>
      </c>
      <c r="B10" s="373" t="s">
        <v>362</v>
      </c>
      <c r="C10" s="154">
        <v>21093.581</v>
      </c>
      <c r="D10" s="150">
        <v>11168.341999999995</v>
      </c>
      <c r="E10" s="151">
        <v>3231.754</v>
      </c>
      <c r="F10" s="150">
        <v>1736.466</v>
      </c>
      <c r="G10" s="149">
        <f t="shared" si="0"/>
        <v>37230.143</v>
      </c>
      <c r="H10" s="153">
        <f t="shared" si="1"/>
        <v>0.8300446886941949</v>
      </c>
      <c r="I10" s="152">
        <v>22424.632</v>
      </c>
      <c r="J10" s="150">
        <v>13067.27</v>
      </c>
      <c r="K10" s="151">
        <v>3101.8360000000002</v>
      </c>
      <c r="L10" s="150">
        <v>1691.316</v>
      </c>
      <c r="M10" s="149">
        <f t="shared" si="2"/>
        <v>40285.054000000004</v>
      </c>
      <c r="N10" s="155">
        <f t="shared" si="3"/>
        <v>-0.07583236701134888</v>
      </c>
      <c r="O10" s="154">
        <v>21093.581</v>
      </c>
      <c r="P10" s="150">
        <v>11168.341999999995</v>
      </c>
      <c r="Q10" s="151">
        <v>3231.754</v>
      </c>
      <c r="R10" s="150">
        <v>1736.466</v>
      </c>
      <c r="S10" s="149">
        <f t="shared" si="4"/>
        <v>37230.143</v>
      </c>
      <c r="T10" s="153">
        <f t="shared" si="5"/>
        <v>0.8300446886941949</v>
      </c>
      <c r="U10" s="152">
        <v>22424.632</v>
      </c>
      <c r="V10" s="150">
        <v>13067.27</v>
      </c>
      <c r="W10" s="151">
        <v>3101.8360000000002</v>
      </c>
      <c r="X10" s="150">
        <v>1691.316</v>
      </c>
      <c r="Y10" s="149">
        <f t="shared" si="6"/>
        <v>40285.054000000004</v>
      </c>
      <c r="Z10" s="148">
        <f>IF(ISERROR(S10/Y10-1),"         /0",IF(S10/Y10&gt;5,"  *  ",(S10/Y10-1)))</f>
        <v>-0.07583236701134888</v>
      </c>
    </row>
    <row r="11" spans="1:26" ht="21.75" customHeight="1">
      <c r="A11" s="156" t="s">
        <v>363</v>
      </c>
      <c r="B11" s="373" t="s">
        <v>364</v>
      </c>
      <c r="C11" s="154">
        <v>4589.735000000001</v>
      </c>
      <c r="D11" s="150">
        <v>600.9530000000001</v>
      </c>
      <c r="E11" s="151">
        <v>827.34</v>
      </c>
      <c r="F11" s="150">
        <v>125.97899999999998</v>
      </c>
      <c r="G11" s="149">
        <f>SUM(C11:F11)</f>
        <v>6144.007000000001</v>
      </c>
      <c r="H11" s="153">
        <f>G11/$G$9</f>
        <v>0.13698041336155908</v>
      </c>
      <c r="I11" s="152">
        <v>4900.886</v>
      </c>
      <c r="J11" s="150">
        <v>1176.987</v>
      </c>
      <c r="K11" s="151">
        <v>739.46</v>
      </c>
      <c r="L11" s="150">
        <v>161.915</v>
      </c>
      <c r="M11" s="149">
        <f>SUM(I11:L11)</f>
        <v>6979.2480000000005</v>
      </c>
      <c r="N11" s="155">
        <f t="shared" si="3"/>
        <v>-0.11967492772860333</v>
      </c>
      <c r="O11" s="154">
        <v>4589.735000000001</v>
      </c>
      <c r="P11" s="150">
        <v>600.9530000000001</v>
      </c>
      <c r="Q11" s="151">
        <v>827.34</v>
      </c>
      <c r="R11" s="150">
        <v>125.97899999999998</v>
      </c>
      <c r="S11" s="149">
        <f>SUM(O11:R11)</f>
        <v>6144.007000000001</v>
      </c>
      <c r="T11" s="153">
        <f>S11/$S$9</f>
        <v>0.13698041336155908</v>
      </c>
      <c r="U11" s="152">
        <v>4900.886</v>
      </c>
      <c r="V11" s="150">
        <v>1176.987</v>
      </c>
      <c r="W11" s="151">
        <v>739.46</v>
      </c>
      <c r="X11" s="150">
        <v>161.915</v>
      </c>
      <c r="Y11" s="149">
        <f>SUM(U11:X11)</f>
        <v>6979.2480000000005</v>
      </c>
      <c r="Z11" s="148">
        <f>IF(ISERROR(S11/Y11-1),"         /0",IF(S11/Y11&gt;5,"  *  ",(S11/Y11-1)))</f>
        <v>-0.11967492772860333</v>
      </c>
    </row>
    <row r="12" spans="1:26" ht="21.75" customHeight="1">
      <c r="A12" s="147" t="s">
        <v>365</v>
      </c>
      <c r="B12" s="374" t="s">
        <v>366</v>
      </c>
      <c r="C12" s="145">
        <v>130.255</v>
      </c>
      <c r="D12" s="141">
        <v>681.0930000000001</v>
      </c>
      <c r="E12" s="142">
        <v>0</v>
      </c>
      <c r="F12" s="141">
        <v>0</v>
      </c>
      <c r="G12" s="140">
        <f>SUM(C12:F12)</f>
        <v>811.3480000000001</v>
      </c>
      <c r="H12" s="144">
        <f>G12/$G$9</f>
        <v>0.018088974250855223</v>
      </c>
      <c r="I12" s="143">
        <v>102.423</v>
      </c>
      <c r="J12" s="141">
        <v>516.45</v>
      </c>
      <c r="K12" s="142">
        <v>0</v>
      </c>
      <c r="L12" s="141">
        <v>0</v>
      </c>
      <c r="M12" s="140">
        <f>SUM(I12:L12)</f>
        <v>618.873</v>
      </c>
      <c r="N12" s="146">
        <f t="shared" si="3"/>
        <v>0.31100888227471546</v>
      </c>
      <c r="O12" s="145">
        <v>130.255</v>
      </c>
      <c r="P12" s="141">
        <v>681.0930000000001</v>
      </c>
      <c r="Q12" s="142">
        <v>0</v>
      </c>
      <c r="R12" s="141">
        <v>0</v>
      </c>
      <c r="S12" s="140">
        <f>SUM(O12:R12)</f>
        <v>811.3480000000001</v>
      </c>
      <c r="T12" s="144">
        <f>S12/$S$9</f>
        <v>0.018088974250855223</v>
      </c>
      <c r="U12" s="143">
        <v>102.423</v>
      </c>
      <c r="V12" s="141">
        <v>516.45</v>
      </c>
      <c r="W12" s="142">
        <v>0</v>
      </c>
      <c r="X12" s="141">
        <v>0</v>
      </c>
      <c r="Y12" s="140">
        <f>SUM(U12:X12)</f>
        <v>618.873</v>
      </c>
      <c r="Z12" s="139">
        <f>IF(ISERROR(S12/Y12-1),"         /0",IF(S12/Y12&gt;5,"  *  ",(S12/Y12-1)))</f>
        <v>0.31100888227471546</v>
      </c>
    </row>
    <row r="13" spans="1:26" ht="21.75" customHeight="1">
      <c r="A13" s="156" t="s">
        <v>369</v>
      </c>
      <c r="B13" s="373" t="s">
        <v>370</v>
      </c>
      <c r="C13" s="154">
        <v>36.764</v>
      </c>
      <c r="D13" s="150">
        <v>485.748</v>
      </c>
      <c r="E13" s="151">
        <v>0</v>
      </c>
      <c r="F13" s="150">
        <v>0</v>
      </c>
      <c r="G13" s="149">
        <f>SUM(C13:F13)</f>
        <v>522.512</v>
      </c>
      <c r="H13" s="153">
        <f>G13/$G$9</f>
        <v>0.01164938610036983</v>
      </c>
      <c r="I13" s="152">
        <v>32.547000000000004</v>
      </c>
      <c r="J13" s="150">
        <v>429.048</v>
      </c>
      <c r="K13" s="151">
        <v>0</v>
      </c>
      <c r="L13" s="150">
        <v>0</v>
      </c>
      <c r="M13" s="149">
        <f>SUM(I13:L13)</f>
        <v>461.595</v>
      </c>
      <c r="N13" s="155">
        <f t="shared" si="3"/>
        <v>0.13197066692663473</v>
      </c>
      <c r="O13" s="154">
        <v>36.764</v>
      </c>
      <c r="P13" s="150">
        <v>485.748</v>
      </c>
      <c r="Q13" s="151">
        <v>0</v>
      </c>
      <c r="R13" s="150">
        <v>0</v>
      </c>
      <c r="S13" s="149">
        <f>SUM(O13:R13)</f>
        <v>522.512</v>
      </c>
      <c r="T13" s="153">
        <f>S13/$S$9</f>
        <v>0.01164938610036983</v>
      </c>
      <c r="U13" s="152">
        <v>32.547000000000004</v>
      </c>
      <c r="V13" s="150">
        <v>429.048</v>
      </c>
      <c r="W13" s="151">
        <v>0</v>
      </c>
      <c r="X13" s="150">
        <v>0</v>
      </c>
      <c r="Y13" s="149">
        <f>SUM(U13:X13)</f>
        <v>461.595</v>
      </c>
      <c r="Z13" s="148">
        <f>IF(ISERROR(S13/Y13-1),"         /0",IF(S13/Y13&gt;5,"  *  ",(S13/Y13-1)))</f>
        <v>0.13197066692663473</v>
      </c>
    </row>
    <row r="14" spans="1:26" ht="21.75" customHeight="1" thickBot="1">
      <c r="A14" s="138" t="s">
        <v>56</v>
      </c>
      <c r="B14" s="375"/>
      <c r="C14" s="136">
        <v>58.218</v>
      </c>
      <c r="D14" s="132">
        <v>39.97099999999999</v>
      </c>
      <c r="E14" s="133">
        <v>41.19500000000001</v>
      </c>
      <c r="F14" s="132">
        <v>5.785</v>
      </c>
      <c r="G14" s="131">
        <f t="shared" si="0"/>
        <v>145.169</v>
      </c>
      <c r="H14" s="135">
        <f t="shared" si="1"/>
        <v>0.003236537593020999</v>
      </c>
      <c r="I14" s="134">
        <v>27.503</v>
      </c>
      <c r="J14" s="132">
        <v>18.572</v>
      </c>
      <c r="K14" s="133">
        <v>68.247</v>
      </c>
      <c r="L14" s="132">
        <v>8.1</v>
      </c>
      <c r="M14" s="131">
        <f t="shared" si="2"/>
        <v>122.422</v>
      </c>
      <c r="N14" s="137">
        <f t="shared" si="3"/>
        <v>0.18580810638610723</v>
      </c>
      <c r="O14" s="136">
        <v>58.218</v>
      </c>
      <c r="P14" s="132">
        <v>39.97099999999999</v>
      </c>
      <c r="Q14" s="133">
        <v>41.19500000000001</v>
      </c>
      <c r="R14" s="132">
        <v>5.785</v>
      </c>
      <c r="S14" s="131">
        <f t="shared" si="4"/>
        <v>145.169</v>
      </c>
      <c r="T14" s="135">
        <f t="shared" si="5"/>
        <v>0.003236537593020999</v>
      </c>
      <c r="U14" s="134">
        <v>27.503</v>
      </c>
      <c r="V14" s="132">
        <v>18.572</v>
      </c>
      <c r="W14" s="133">
        <v>68.247</v>
      </c>
      <c r="X14" s="132">
        <v>8.1</v>
      </c>
      <c r="Y14" s="131">
        <f t="shared" si="6"/>
        <v>122.422</v>
      </c>
      <c r="Z14" s="130">
        <f>IF(ISERROR(S14/Y14-1),"         /0",IF(S14/Y14&gt;5,"  *  ",(S14/Y14-1)))</f>
        <v>0.18580810638610723</v>
      </c>
    </row>
    <row r="15" spans="1:2" ht="15" thickTop="1">
      <c r="A15" s="129" t="s">
        <v>43</v>
      </c>
      <c r="B15" s="129"/>
    </row>
    <row r="16" spans="1:2" ht="15">
      <c r="A16" s="129" t="s">
        <v>150</v>
      </c>
      <c r="B16" s="129"/>
    </row>
    <row r="17" spans="1:3" ht="14.25">
      <c r="A17" s="376" t="s">
        <v>125</v>
      </c>
      <c r="B17" s="377"/>
      <c r="C17" s="377"/>
    </row>
  </sheetData>
  <sheetProtection/>
  <mergeCells count="27"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</mergeCells>
  <conditionalFormatting sqref="Z15:Z65536 N15:N65536 Z3 N3">
    <cfRule type="cellIs" priority="12" dxfId="89" operator="lessThan" stopIfTrue="1">
      <formula>0</formula>
    </cfRule>
  </conditionalFormatting>
  <conditionalFormatting sqref="N9:N14 Z9:Z14">
    <cfRule type="cellIs" priority="13" dxfId="89" operator="lessThan" stopIfTrue="1">
      <formula>0</formula>
    </cfRule>
    <cfRule type="cellIs" priority="14" dxfId="91" operator="greaterThanOrEqual" stopIfTrue="1">
      <formula>0</formula>
    </cfRule>
  </conditionalFormatting>
  <conditionalFormatting sqref="N5:N8 Z5:Z8">
    <cfRule type="cellIs" priority="3" dxfId="89" operator="lessThan" stopIfTrue="1">
      <formula>0</formula>
    </cfRule>
  </conditionalFormatting>
  <conditionalFormatting sqref="H6:H8">
    <cfRule type="cellIs" priority="2" dxfId="89" operator="lessThan" stopIfTrue="1">
      <formula>0</formula>
    </cfRule>
  </conditionalFormatting>
  <conditionalFormatting sqref="T6:T8">
    <cfRule type="cellIs" priority="1" dxfId="89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5"/>
  <sheetViews>
    <sheetView showGridLines="0" zoomScale="88" zoomScaleNormal="88" zoomScalePageLayoutView="0" workbookViewId="0" topLeftCell="A1">
      <selection activeCell="N33" sqref="N33"/>
    </sheetView>
  </sheetViews>
  <sheetFormatPr defaultColWidth="11.00390625" defaultRowHeight="15"/>
  <cols>
    <col min="1" max="1" width="9.8515625" style="1" customWidth="1"/>
    <col min="2" max="2" width="21.28125" style="1" customWidth="1"/>
    <col min="3" max="3" width="11.7109375" style="1" customWidth="1"/>
    <col min="4" max="4" width="11.421875" style="1" customWidth="1"/>
    <col min="5" max="5" width="11.28125" style="1" bestFit="1" customWidth="1"/>
    <col min="6" max="7" width="10.00390625" style="1" customWidth="1"/>
    <col min="8" max="9" width="9.7109375" style="1" customWidth="1"/>
    <col min="10" max="10" width="10.2812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08" t="s">
        <v>28</v>
      </c>
      <c r="O1" s="508"/>
    </row>
    <row r="2" ht="5.25" customHeight="1"/>
    <row r="3" ht="4.5" customHeight="1" thickBot="1"/>
    <row r="4" spans="1:15" ht="13.5" customHeight="1" thickTop="1">
      <c r="A4" s="517" t="s">
        <v>27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9"/>
    </row>
    <row r="5" spans="1:15" ht="12.75" customHeight="1">
      <c r="A5" s="520"/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2"/>
    </row>
    <row r="6" spans="1:15" ht="5.25" customHeight="1" thickBo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</row>
    <row r="7" spans="1:15" ht="16.5" customHeight="1" thickTop="1">
      <c r="A7" s="84"/>
      <c r="B7" s="83"/>
      <c r="C7" s="509" t="s">
        <v>26</v>
      </c>
      <c r="D7" s="510"/>
      <c r="E7" s="511"/>
      <c r="F7" s="533" t="s">
        <v>25</v>
      </c>
      <c r="G7" s="534"/>
      <c r="H7" s="534"/>
      <c r="I7" s="534"/>
      <c r="J7" s="534"/>
      <c r="K7" s="534"/>
      <c r="L7" s="534"/>
      <c r="M7" s="534"/>
      <c r="N7" s="534"/>
      <c r="O7" s="512" t="s">
        <v>24</v>
      </c>
    </row>
    <row r="8" spans="1:15" ht="3.75" customHeight="1" thickBot="1">
      <c r="A8" s="82"/>
      <c r="B8" s="81"/>
      <c r="C8" s="80"/>
      <c r="D8" s="79"/>
      <c r="E8" s="78"/>
      <c r="F8" s="535"/>
      <c r="G8" s="536"/>
      <c r="H8" s="536"/>
      <c r="I8" s="536"/>
      <c r="J8" s="536"/>
      <c r="K8" s="536"/>
      <c r="L8" s="536"/>
      <c r="M8" s="536"/>
      <c r="N8" s="536"/>
      <c r="O8" s="513"/>
    </row>
    <row r="9" spans="1:15" ht="21.75" customHeight="1" thickBot="1" thickTop="1">
      <c r="A9" s="527" t="s">
        <v>23</v>
      </c>
      <c r="B9" s="528"/>
      <c r="C9" s="529" t="s">
        <v>22</v>
      </c>
      <c r="D9" s="531" t="s">
        <v>21</v>
      </c>
      <c r="E9" s="515" t="s">
        <v>17</v>
      </c>
      <c r="F9" s="509" t="s">
        <v>22</v>
      </c>
      <c r="G9" s="510"/>
      <c r="H9" s="510"/>
      <c r="I9" s="509" t="s">
        <v>21</v>
      </c>
      <c r="J9" s="510"/>
      <c r="K9" s="511"/>
      <c r="L9" s="92" t="s">
        <v>20</v>
      </c>
      <c r="M9" s="91"/>
      <c r="N9" s="91"/>
      <c r="O9" s="513"/>
    </row>
    <row r="10" spans="1:15" s="71" customFormat="1" ht="18.75" customHeight="1" thickBot="1">
      <c r="A10" s="77"/>
      <c r="B10" s="76"/>
      <c r="C10" s="530"/>
      <c r="D10" s="532"/>
      <c r="E10" s="516"/>
      <c r="F10" s="74" t="s">
        <v>19</v>
      </c>
      <c r="G10" s="73" t="s">
        <v>18</v>
      </c>
      <c r="H10" s="72" t="s">
        <v>17</v>
      </c>
      <c r="I10" s="74" t="s">
        <v>19</v>
      </c>
      <c r="J10" s="73" t="s">
        <v>18</v>
      </c>
      <c r="K10" s="75" t="s">
        <v>17</v>
      </c>
      <c r="L10" s="74" t="s">
        <v>19</v>
      </c>
      <c r="M10" s="414" t="s">
        <v>18</v>
      </c>
      <c r="N10" s="75" t="s">
        <v>17</v>
      </c>
      <c r="O10" s="514"/>
    </row>
    <row r="11" spans="1:15" s="69" customFormat="1" ht="18.75" customHeight="1" thickTop="1">
      <c r="A11" s="523">
        <v>2013</v>
      </c>
      <c r="B11" s="62" t="s">
        <v>7</v>
      </c>
      <c r="C11" s="447">
        <v>1541080</v>
      </c>
      <c r="D11" s="448">
        <v>74497</v>
      </c>
      <c r="E11" s="392">
        <f aca="true" t="shared" si="0" ref="E11:E24">D11+C11</f>
        <v>1615577</v>
      </c>
      <c r="F11" s="447">
        <v>385032</v>
      </c>
      <c r="G11" s="449">
        <v>376028</v>
      </c>
      <c r="H11" s="450">
        <f aca="true" t="shared" si="1" ref="H11:H22">G11+F11</f>
        <v>761060</v>
      </c>
      <c r="I11" s="451">
        <v>6241</v>
      </c>
      <c r="J11" s="452">
        <v>6760</v>
      </c>
      <c r="K11" s="453">
        <f aca="true" t="shared" si="2" ref="K11:K22">J11+I11</f>
        <v>13001</v>
      </c>
      <c r="L11" s="454">
        <f aca="true" t="shared" si="3" ref="L11:L24">I11+F11</f>
        <v>391273</v>
      </c>
      <c r="M11" s="455">
        <f aca="true" t="shared" si="4" ref="M11:M24">J11+G11</f>
        <v>382788</v>
      </c>
      <c r="N11" s="428">
        <f aca="true" t="shared" si="5" ref="N11:N24">K11+H11</f>
        <v>774061</v>
      </c>
      <c r="O11" s="70">
        <f aca="true" t="shared" si="6" ref="O11:O24">N11+E11</f>
        <v>2389638</v>
      </c>
    </row>
    <row r="12" spans="1:15" ht="18.75" customHeight="1">
      <c r="A12" s="524"/>
      <c r="B12" s="62" t="s">
        <v>6</v>
      </c>
      <c r="C12" s="52">
        <v>1332586</v>
      </c>
      <c r="D12" s="61">
        <v>64053</v>
      </c>
      <c r="E12" s="393">
        <f t="shared" si="0"/>
        <v>1396639</v>
      </c>
      <c r="F12" s="52">
        <v>305853</v>
      </c>
      <c r="G12" s="50">
        <v>289598</v>
      </c>
      <c r="H12" s="56">
        <f t="shared" si="1"/>
        <v>595451</v>
      </c>
      <c r="I12" s="59">
        <v>3120</v>
      </c>
      <c r="J12" s="58">
        <v>3392</v>
      </c>
      <c r="K12" s="57">
        <f t="shared" si="2"/>
        <v>6512</v>
      </c>
      <c r="L12" s="369">
        <f t="shared" si="3"/>
        <v>308973</v>
      </c>
      <c r="M12" s="415">
        <f t="shared" si="4"/>
        <v>292990</v>
      </c>
      <c r="N12" s="429">
        <f t="shared" si="5"/>
        <v>601963</v>
      </c>
      <c r="O12" s="55">
        <f t="shared" si="6"/>
        <v>1998602</v>
      </c>
    </row>
    <row r="13" spans="1:15" ht="18.75" customHeight="1">
      <c r="A13" s="524"/>
      <c r="B13" s="62" t="s">
        <v>5</v>
      </c>
      <c r="C13" s="52">
        <v>1478654</v>
      </c>
      <c r="D13" s="61">
        <v>77348</v>
      </c>
      <c r="E13" s="393">
        <f t="shared" si="0"/>
        <v>1556002</v>
      </c>
      <c r="F13" s="52">
        <v>354569</v>
      </c>
      <c r="G13" s="50">
        <v>311654</v>
      </c>
      <c r="H13" s="56">
        <f t="shared" si="1"/>
        <v>666223</v>
      </c>
      <c r="I13" s="369">
        <v>4832</v>
      </c>
      <c r="J13" s="58">
        <v>4593</v>
      </c>
      <c r="K13" s="57">
        <f t="shared" si="2"/>
        <v>9425</v>
      </c>
      <c r="L13" s="369">
        <f t="shared" si="3"/>
        <v>359401</v>
      </c>
      <c r="M13" s="415">
        <f t="shared" si="4"/>
        <v>316247</v>
      </c>
      <c r="N13" s="429">
        <f t="shared" si="5"/>
        <v>675648</v>
      </c>
      <c r="O13" s="55">
        <f t="shared" si="6"/>
        <v>2231650</v>
      </c>
    </row>
    <row r="14" spans="1:15" ht="18.75" customHeight="1">
      <c r="A14" s="524"/>
      <c r="B14" s="62" t="s">
        <v>16</v>
      </c>
      <c r="C14" s="52">
        <v>1466349</v>
      </c>
      <c r="D14" s="61">
        <v>57423</v>
      </c>
      <c r="E14" s="393">
        <f t="shared" si="0"/>
        <v>1523772</v>
      </c>
      <c r="F14" s="52">
        <v>309791</v>
      </c>
      <c r="G14" s="50">
        <v>306682</v>
      </c>
      <c r="H14" s="56">
        <f t="shared" si="1"/>
        <v>616473</v>
      </c>
      <c r="I14" s="59">
        <v>2443</v>
      </c>
      <c r="J14" s="58">
        <v>2361</v>
      </c>
      <c r="K14" s="57">
        <f t="shared" si="2"/>
        <v>4804</v>
      </c>
      <c r="L14" s="369">
        <f t="shared" si="3"/>
        <v>312234</v>
      </c>
      <c r="M14" s="415">
        <f t="shared" si="4"/>
        <v>309043</v>
      </c>
      <c r="N14" s="429">
        <f t="shared" si="5"/>
        <v>621277</v>
      </c>
      <c r="O14" s="55">
        <f t="shared" si="6"/>
        <v>2145049</v>
      </c>
    </row>
    <row r="15" spans="1:15" s="69" customFormat="1" ht="18.75" customHeight="1">
      <c r="A15" s="524"/>
      <c r="B15" s="62" t="s">
        <v>15</v>
      </c>
      <c r="C15" s="52">
        <v>1576038</v>
      </c>
      <c r="D15" s="61">
        <v>66434</v>
      </c>
      <c r="E15" s="393">
        <f t="shared" si="0"/>
        <v>1642472</v>
      </c>
      <c r="F15" s="52">
        <v>335245</v>
      </c>
      <c r="G15" s="50">
        <v>322191</v>
      </c>
      <c r="H15" s="56">
        <f t="shared" si="1"/>
        <v>657436</v>
      </c>
      <c r="I15" s="59">
        <v>3857</v>
      </c>
      <c r="J15" s="58">
        <v>3939</v>
      </c>
      <c r="K15" s="57">
        <f t="shared" si="2"/>
        <v>7796</v>
      </c>
      <c r="L15" s="369">
        <f t="shared" si="3"/>
        <v>339102</v>
      </c>
      <c r="M15" s="415">
        <f t="shared" si="4"/>
        <v>326130</v>
      </c>
      <c r="N15" s="429">
        <f t="shared" si="5"/>
        <v>665232</v>
      </c>
      <c r="O15" s="55">
        <f t="shared" si="6"/>
        <v>2307704</v>
      </c>
    </row>
    <row r="16" spans="1:15" s="389" customFormat="1" ht="18.75" customHeight="1">
      <c r="A16" s="524"/>
      <c r="B16" s="68" t="s">
        <v>14</v>
      </c>
      <c r="C16" s="52">
        <v>1630018</v>
      </c>
      <c r="D16" s="61">
        <v>62931</v>
      </c>
      <c r="E16" s="393">
        <f t="shared" si="0"/>
        <v>1692949</v>
      </c>
      <c r="F16" s="52">
        <v>402021</v>
      </c>
      <c r="G16" s="50">
        <v>372544</v>
      </c>
      <c r="H16" s="56">
        <f t="shared" si="1"/>
        <v>774565</v>
      </c>
      <c r="I16" s="59">
        <v>4787</v>
      </c>
      <c r="J16" s="58">
        <v>4438</v>
      </c>
      <c r="K16" s="57">
        <f t="shared" si="2"/>
        <v>9225</v>
      </c>
      <c r="L16" s="369">
        <f t="shared" si="3"/>
        <v>406808</v>
      </c>
      <c r="M16" s="415">
        <f t="shared" si="4"/>
        <v>376982</v>
      </c>
      <c r="N16" s="429">
        <f t="shared" si="5"/>
        <v>783790</v>
      </c>
      <c r="O16" s="55">
        <f t="shared" si="6"/>
        <v>2476739</v>
      </c>
    </row>
    <row r="17" spans="1:15" s="402" customFormat="1" ht="18.75" customHeight="1">
      <c r="A17" s="524"/>
      <c r="B17" s="62" t="s">
        <v>13</v>
      </c>
      <c r="C17" s="52">
        <v>1728515</v>
      </c>
      <c r="D17" s="61">
        <v>64313</v>
      </c>
      <c r="E17" s="393">
        <f t="shared" si="0"/>
        <v>1792828</v>
      </c>
      <c r="F17" s="52">
        <v>391490</v>
      </c>
      <c r="G17" s="50">
        <v>442951</v>
      </c>
      <c r="H17" s="56">
        <f t="shared" si="1"/>
        <v>834441</v>
      </c>
      <c r="I17" s="59">
        <v>4345</v>
      </c>
      <c r="J17" s="58">
        <v>4904</v>
      </c>
      <c r="K17" s="57">
        <f t="shared" si="2"/>
        <v>9249</v>
      </c>
      <c r="L17" s="369">
        <f t="shared" si="3"/>
        <v>395835</v>
      </c>
      <c r="M17" s="415">
        <f t="shared" si="4"/>
        <v>447855</v>
      </c>
      <c r="N17" s="429">
        <f t="shared" si="5"/>
        <v>843690</v>
      </c>
      <c r="O17" s="55">
        <f t="shared" si="6"/>
        <v>2636518</v>
      </c>
    </row>
    <row r="18" spans="1:15" s="413" customFormat="1" ht="18.75" customHeight="1">
      <c r="A18" s="524"/>
      <c r="B18" s="62" t="s">
        <v>12</v>
      </c>
      <c r="C18" s="52">
        <v>1675921</v>
      </c>
      <c r="D18" s="61">
        <v>65231</v>
      </c>
      <c r="E18" s="393">
        <f t="shared" si="0"/>
        <v>1741152</v>
      </c>
      <c r="F18" s="52">
        <v>416766</v>
      </c>
      <c r="G18" s="50">
        <v>397900</v>
      </c>
      <c r="H18" s="56">
        <f t="shared" si="1"/>
        <v>814666</v>
      </c>
      <c r="I18" s="59">
        <v>3326</v>
      </c>
      <c r="J18" s="58">
        <v>3573</v>
      </c>
      <c r="K18" s="57">
        <f t="shared" si="2"/>
        <v>6899</v>
      </c>
      <c r="L18" s="369">
        <f t="shared" si="3"/>
        <v>420092</v>
      </c>
      <c r="M18" s="415">
        <f t="shared" si="4"/>
        <v>401473</v>
      </c>
      <c r="N18" s="429">
        <f t="shared" si="5"/>
        <v>821565</v>
      </c>
      <c r="O18" s="55">
        <f t="shared" si="6"/>
        <v>2562717</v>
      </c>
    </row>
    <row r="19" spans="1:15" ht="18.75" customHeight="1">
      <c r="A19" s="524"/>
      <c r="B19" s="62" t="s">
        <v>11</v>
      </c>
      <c r="C19" s="52">
        <v>1549788</v>
      </c>
      <c r="D19" s="61">
        <v>65811</v>
      </c>
      <c r="E19" s="393">
        <f t="shared" si="0"/>
        <v>1615599</v>
      </c>
      <c r="F19" s="52">
        <v>364167</v>
      </c>
      <c r="G19" s="50">
        <v>335315</v>
      </c>
      <c r="H19" s="56">
        <f t="shared" si="1"/>
        <v>699482</v>
      </c>
      <c r="I19" s="59">
        <v>3643</v>
      </c>
      <c r="J19" s="58">
        <v>3215</v>
      </c>
      <c r="K19" s="57">
        <f t="shared" si="2"/>
        <v>6858</v>
      </c>
      <c r="L19" s="369">
        <f t="shared" si="3"/>
        <v>367810</v>
      </c>
      <c r="M19" s="415">
        <f t="shared" si="4"/>
        <v>338530</v>
      </c>
      <c r="N19" s="429">
        <f t="shared" si="5"/>
        <v>706340</v>
      </c>
      <c r="O19" s="55">
        <f t="shared" si="6"/>
        <v>2321939</v>
      </c>
    </row>
    <row r="20" spans="1:15" s="422" customFormat="1" ht="18.75" customHeight="1">
      <c r="A20" s="525"/>
      <c r="B20" s="62" t="s">
        <v>10</v>
      </c>
      <c r="C20" s="52">
        <v>1647763</v>
      </c>
      <c r="D20" s="61">
        <v>77775</v>
      </c>
      <c r="E20" s="393">
        <f t="shared" si="0"/>
        <v>1725538</v>
      </c>
      <c r="F20" s="52">
        <v>371634</v>
      </c>
      <c r="G20" s="50">
        <v>380941</v>
      </c>
      <c r="H20" s="56">
        <f t="shared" si="1"/>
        <v>752575</v>
      </c>
      <c r="I20" s="59">
        <v>4322</v>
      </c>
      <c r="J20" s="58">
        <v>4009</v>
      </c>
      <c r="K20" s="57">
        <f t="shared" si="2"/>
        <v>8331</v>
      </c>
      <c r="L20" s="369">
        <f t="shared" si="3"/>
        <v>375956</v>
      </c>
      <c r="M20" s="415">
        <f t="shared" si="4"/>
        <v>384950</v>
      </c>
      <c r="N20" s="429">
        <f t="shared" si="5"/>
        <v>760906</v>
      </c>
      <c r="O20" s="55">
        <f t="shared" si="6"/>
        <v>2486444</v>
      </c>
    </row>
    <row r="21" spans="1:15" s="54" customFormat="1" ht="18.75" customHeight="1">
      <c r="A21" s="524"/>
      <c r="B21" s="62" t="s">
        <v>9</v>
      </c>
      <c r="C21" s="52">
        <v>1633959</v>
      </c>
      <c r="D21" s="61">
        <v>75955</v>
      </c>
      <c r="E21" s="393">
        <f t="shared" si="0"/>
        <v>1709914</v>
      </c>
      <c r="F21" s="52">
        <v>372844</v>
      </c>
      <c r="G21" s="50">
        <v>384287</v>
      </c>
      <c r="H21" s="56">
        <f t="shared" si="1"/>
        <v>757131</v>
      </c>
      <c r="I21" s="59">
        <v>4034</v>
      </c>
      <c r="J21" s="58">
        <v>4178</v>
      </c>
      <c r="K21" s="57">
        <f t="shared" si="2"/>
        <v>8212</v>
      </c>
      <c r="L21" s="369">
        <f t="shared" si="3"/>
        <v>376878</v>
      </c>
      <c r="M21" s="415">
        <f t="shared" si="4"/>
        <v>388465</v>
      </c>
      <c r="N21" s="429">
        <f t="shared" si="5"/>
        <v>765343</v>
      </c>
      <c r="O21" s="55">
        <f t="shared" si="6"/>
        <v>2475257</v>
      </c>
    </row>
    <row r="22" spans="1:15" ht="18.75" customHeight="1" thickBot="1">
      <c r="A22" s="526"/>
      <c r="B22" s="62" t="s">
        <v>8</v>
      </c>
      <c r="C22" s="52">
        <v>1663323</v>
      </c>
      <c r="D22" s="61">
        <v>78671</v>
      </c>
      <c r="E22" s="393">
        <f t="shared" si="0"/>
        <v>1741994</v>
      </c>
      <c r="F22" s="52">
        <v>407324</v>
      </c>
      <c r="G22" s="50">
        <v>447224</v>
      </c>
      <c r="H22" s="56">
        <f t="shared" si="1"/>
        <v>854548</v>
      </c>
      <c r="I22" s="59">
        <v>5576</v>
      </c>
      <c r="J22" s="58">
        <v>4506</v>
      </c>
      <c r="K22" s="57">
        <f t="shared" si="2"/>
        <v>10082</v>
      </c>
      <c r="L22" s="369">
        <f t="shared" si="3"/>
        <v>412900</v>
      </c>
      <c r="M22" s="415">
        <f t="shared" si="4"/>
        <v>451730</v>
      </c>
      <c r="N22" s="429">
        <f t="shared" si="5"/>
        <v>864630</v>
      </c>
      <c r="O22" s="55">
        <f t="shared" si="6"/>
        <v>2606624</v>
      </c>
    </row>
    <row r="23" spans="1:15" ht="3.75" customHeight="1">
      <c r="A23" s="67"/>
      <c r="B23" s="66"/>
      <c r="C23" s="65"/>
      <c r="D23" s="64"/>
      <c r="E23" s="394">
        <f t="shared" si="0"/>
        <v>0</v>
      </c>
      <c r="F23" s="40"/>
      <c r="G23" s="39"/>
      <c r="H23" s="37"/>
      <c r="I23" s="40"/>
      <c r="J23" s="39"/>
      <c r="K23" s="38"/>
      <c r="L23" s="89">
        <f t="shared" si="3"/>
        <v>0</v>
      </c>
      <c r="M23" s="416">
        <f t="shared" si="4"/>
        <v>0</v>
      </c>
      <c r="N23" s="430">
        <f t="shared" si="5"/>
        <v>0</v>
      </c>
      <c r="O23" s="36">
        <f t="shared" si="6"/>
        <v>0</v>
      </c>
    </row>
    <row r="24" spans="1:15" ht="19.5" customHeight="1" thickBot="1">
      <c r="A24" s="63">
        <v>2014</v>
      </c>
      <c r="B24" s="90" t="s">
        <v>7</v>
      </c>
      <c r="C24" s="52">
        <v>1599832</v>
      </c>
      <c r="D24" s="61">
        <v>71532</v>
      </c>
      <c r="E24" s="393">
        <f t="shared" si="0"/>
        <v>1671364</v>
      </c>
      <c r="F24" s="60">
        <v>426806</v>
      </c>
      <c r="G24" s="50">
        <v>426759</v>
      </c>
      <c r="H24" s="56">
        <f>G24+F24</f>
        <v>853565</v>
      </c>
      <c r="I24" s="59">
        <v>4765</v>
      </c>
      <c r="J24" s="58">
        <v>4960</v>
      </c>
      <c r="K24" s="57">
        <f>J24+I24</f>
        <v>9725</v>
      </c>
      <c r="L24" s="369">
        <f t="shared" si="3"/>
        <v>431571</v>
      </c>
      <c r="M24" s="415">
        <f t="shared" si="4"/>
        <v>431719</v>
      </c>
      <c r="N24" s="429">
        <f t="shared" si="5"/>
        <v>863290</v>
      </c>
      <c r="O24" s="55">
        <f t="shared" si="6"/>
        <v>2534654</v>
      </c>
    </row>
    <row r="25" spans="1:15" ht="18" customHeight="1">
      <c r="A25" s="53" t="s">
        <v>4</v>
      </c>
      <c r="B25" s="41"/>
      <c r="C25" s="40"/>
      <c r="D25" s="39"/>
      <c r="E25" s="395"/>
      <c r="F25" s="40"/>
      <c r="G25" s="39"/>
      <c r="H25" s="38"/>
      <c r="I25" s="40"/>
      <c r="J25" s="39"/>
      <c r="K25" s="38"/>
      <c r="L25" s="89"/>
      <c r="M25" s="416"/>
      <c r="N25" s="430"/>
      <c r="O25" s="36"/>
    </row>
    <row r="26" spans="1:15" ht="18" customHeight="1">
      <c r="A26" s="35" t="s">
        <v>145</v>
      </c>
      <c r="B26" s="48"/>
      <c r="C26" s="52">
        <f>SUM(C11:C11)</f>
        <v>1541080</v>
      </c>
      <c r="D26" s="50">
        <f aca="true" t="shared" si="7" ref="D26:O26">SUM(D11:D11)</f>
        <v>74497</v>
      </c>
      <c r="E26" s="396">
        <f t="shared" si="7"/>
        <v>1615577</v>
      </c>
      <c r="F26" s="52">
        <f t="shared" si="7"/>
        <v>385032</v>
      </c>
      <c r="G26" s="50">
        <f t="shared" si="7"/>
        <v>376028</v>
      </c>
      <c r="H26" s="51">
        <f t="shared" si="7"/>
        <v>761060</v>
      </c>
      <c r="I26" s="52">
        <f t="shared" si="7"/>
        <v>6241</v>
      </c>
      <c r="J26" s="50">
        <f t="shared" si="7"/>
        <v>6760</v>
      </c>
      <c r="K26" s="51">
        <f t="shared" si="7"/>
        <v>13001</v>
      </c>
      <c r="L26" s="52">
        <f t="shared" si="7"/>
        <v>391273</v>
      </c>
      <c r="M26" s="417">
        <f t="shared" si="7"/>
        <v>382788</v>
      </c>
      <c r="N26" s="431">
        <f t="shared" si="7"/>
        <v>774061</v>
      </c>
      <c r="O26" s="49">
        <f t="shared" si="7"/>
        <v>2389638</v>
      </c>
    </row>
    <row r="27" spans="1:15" ht="18" customHeight="1" thickBot="1">
      <c r="A27" s="35" t="s">
        <v>153</v>
      </c>
      <c r="B27" s="48"/>
      <c r="C27" s="47">
        <f>SUM(C24:C24)</f>
        <v>1599832</v>
      </c>
      <c r="D27" s="44">
        <f aca="true" t="shared" si="8" ref="D27:O27">SUM(D24:D24)</f>
        <v>71532</v>
      </c>
      <c r="E27" s="397">
        <f t="shared" si="8"/>
        <v>1671364</v>
      </c>
      <c r="F27" s="46">
        <f t="shared" si="8"/>
        <v>426806</v>
      </c>
      <c r="G27" s="44">
        <f t="shared" si="8"/>
        <v>426759</v>
      </c>
      <c r="H27" s="45">
        <f t="shared" si="8"/>
        <v>853565</v>
      </c>
      <c r="I27" s="46">
        <f t="shared" si="8"/>
        <v>4765</v>
      </c>
      <c r="J27" s="44">
        <f t="shared" si="8"/>
        <v>4960</v>
      </c>
      <c r="K27" s="45">
        <f t="shared" si="8"/>
        <v>9725</v>
      </c>
      <c r="L27" s="46">
        <f t="shared" si="8"/>
        <v>431571</v>
      </c>
      <c r="M27" s="418">
        <f t="shared" si="8"/>
        <v>431719</v>
      </c>
      <c r="N27" s="432">
        <f t="shared" si="8"/>
        <v>863290</v>
      </c>
      <c r="O27" s="43">
        <f t="shared" si="8"/>
        <v>2534654</v>
      </c>
    </row>
    <row r="28" spans="1:15" ht="17.25" customHeight="1">
      <c r="A28" s="42" t="s">
        <v>3</v>
      </c>
      <c r="B28" s="41"/>
      <c r="C28" s="40"/>
      <c r="D28" s="39"/>
      <c r="E28" s="398"/>
      <c r="F28" s="40"/>
      <c r="G28" s="39"/>
      <c r="H28" s="37"/>
      <c r="I28" s="40"/>
      <c r="J28" s="39"/>
      <c r="K28" s="38"/>
      <c r="L28" s="89"/>
      <c r="M28" s="416"/>
      <c r="N28" s="433"/>
      <c r="O28" s="36"/>
    </row>
    <row r="29" spans="1:15" ht="17.25" customHeight="1">
      <c r="A29" s="35" t="s">
        <v>154</v>
      </c>
      <c r="B29" s="34"/>
      <c r="C29" s="456">
        <f>(C24/C11-1)*100</f>
        <v>3.812391309990404</v>
      </c>
      <c r="D29" s="457">
        <f aca="true" t="shared" si="9" ref="D29:O29">(D24/D11-1)*100</f>
        <v>-3.9800260413170974</v>
      </c>
      <c r="E29" s="458">
        <f t="shared" si="9"/>
        <v>3.453069708221901</v>
      </c>
      <c r="F29" s="456">
        <f t="shared" si="9"/>
        <v>10.84948783477737</v>
      </c>
      <c r="G29" s="459">
        <f t="shared" si="9"/>
        <v>13.491282564064377</v>
      </c>
      <c r="H29" s="460">
        <f t="shared" si="9"/>
        <v>12.154757837752616</v>
      </c>
      <c r="I29" s="461">
        <f t="shared" si="9"/>
        <v>-23.650056080756286</v>
      </c>
      <c r="J29" s="457">
        <f t="shared" si="9"/>
        <v>-26.627218934911244</v>
      </c>
      <c r="K29" s="462">
        <f t="shared" si="9"/>
        <v>-25.19806168756249</v>
      </c>
      <c r="L29" s="461">
        <f t="shared" si="9"/>
        <v>10.299202858362321</v>
      </c>
      <c r="M29" s="463">
        <f t="shared" si="9"/>
        <v>12.782793608995057</v>
      </c>
      <c r="N29" s="464">
        <f t="shared" si="9"/>
        <v>11.527386084559232</v>
      </c>
      <c r="O29" s="465">
        <f t="shared" si="9"/>
        <v>6.068534229870792</v>
      </c>
    </row>
    <row r="30" spans="1:15" ht="7.5" customHeight="1" thickBot="1">
      <c r="A30" s="33"/>
      <c r="B30" s="32"/>
      <c r="C30" s="31"/>
      <c r="D30" s="30"/>
      <c r="E30" s="399"/>
      <c r="F30" s="29"/>
      <c r="G30" s="27"/>
      <c r="H30" s="26"/>
      <c r="I30" s="29"/>
      <c r="J30" s="27"/>
      <c r="K30" s="28"/>
      <c r="L30" s="29"/>
      <c r="M30" s="419"/>
      <c r="N30" s="434"/>
      <c r="O30" s="25"/>
    </row>
    <row r="31" spans="1:15" ht="17.25" customHeight="1">
      <c r="A31" s="24" t="s">
        <v>2</v>
      </c>
      <c r="B31" s="23"/>
      <c r="C31" s="22"/>
      <c r="D31" s="21"/>
      <c r="E31" s="400"/>
      <c r="F31" s="20"/>
      <c r="G31" s="18"/>
      <c r="H31" s="17"/>
      <c r="I31" s="20"/>
      <c r="J31" s="18"/>
      <c r="K31" s="19"/>
      <c r="L31" s="20"/>
      <c r="M31" s="420"/>
      <c r="N31" s="435"/>
      <c r="O31" s="16"/>
    </row>
    <row r="32" spans="1:15" ht="17.25" customHeight="1" thickBot="1">
      <c r="A32" s="444" t="s">
        <v>155</v>
      </c>
      <c r="B32" s="15"/>
      <c r="C32" s="14">
        <f aca="true" t="shared" si="10" ref="C32:O32">(C27/C26-1)*100</f>
        <v>3.812391309990404</v>
      </c>
      <c r="D32" s="10">
        <f t="shared" si="10"/>
        <v>-3.9800260413170974</v>
      </c>
      <c r="E32" s="401">
        <f t="shared" si="10"/>
        <v>3.453069708221901</v>
      </c>
      <c r="F32" s="14">
        <f t="shared" si="10"/>
        <v>10.84948783477737</v>
      </c>
      <c r="G32" s="13">
        <f t="shared" si="10"/>
        <v>13.491282564064377</v>
      </c>
      <c r="H32" s="9">
        <f t="shared" si="10"/>
        <v>12.154757837752616</v>
      </c>
      <c r="I32" s="12">
        <f t="shared" si="10"/>
        <v>-23.650056080756286</v>
      </c>
      <c r="J32" s="10">
        <f t="shared" si="10"/>
        <v>-26.627218934911244</v>
      </c>
      <c r="K32" s="11">
        <f t="shared" si="10"/>
        <v>-25.19806168756249</v>
      </c>
      <c r="L32" s="12">
        <f t="shared" si="10"/>
        <v>10.299202858362321</v>
      </c>
      <c r="M32" s="421">
        <f t="shared" si="10"/>
        <v>12.782793608995057</v>
      </c>
      <c r="N32" s="436">
        <f t="shared" si="10"/>
        <v>11.527386084559232</v>
      </c>
      <c r="O32" s="8">
        <f t="shared" si="10"/>
        <v>6.068534229870792</v>
      </c>
    </row>
    <row r="33" spans="1:14" s="5" customFormat="1" ht="17.25" customHeight="1" thickTop="1">
      <c r="A33" s="88" t="s">
        <v>1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="5" customFormat="1" ht="13.5" customHeight="1">
      <c r="A34" s="88" t="s">
        <v>0</v>
      </c>
    </row>
    <row r="35" spans="1:14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4.25">
      <c r="A36" s="3"/>
      <c r="B36" s="3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65515" ht="14.25">
      <c r="C65515" s="2" t="e">
        <f>((C65511/C65498)-1)*100</f>
        <v>#DIV/0!</v>
      </c>
    </row>
  </sheetData>
  <sheetProtection/>
  <mergeCells count="12">
    <mergeCell ref="F7:N8"/>
    <mergeCell ref="I9:K9"/>
    <mergeCell ref="N1:O1"/>
    <mergeCell ref="C7:E7"/>
    <mergeCell ref="O7:O10"/>
    <mergeCell ref="E9:E10"/>
    <mergeCell ref="A4:O5"/>
    <mergeCell ref="A11:A22"/>
    <mergeCell ref="A9:B9"/>
    <mergeCell ref="F9:H9"/>
    <mergeCell ref="C9:C10"/>
    <mergeCell ref="D9:D10"/>
  </mergeCells>
  <conditionalFormatting sqref="A29:B29 P29:IV29 A32:B32 P32:IV32">
    <cfRule type="cellIs" priority="1" dxfId="89" operator="lessThan" stopIfTrue="1">
      <formula>0</formula>
    </cfRule>
  </conditionalFormatting>
  <conditionalFormatting sqref="C28:O32">
    <cfRule type="cellIs" priority="2" dxfId="90" operator="lessThan" stopIfTrue="1">
      <formula>0</formula>
    </cfRule>
    <cfRule type="cellIs" priority="3" dxfId="91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5"/>
  <sheetViews>
    <sheetView showGridLines="0" zoomScale="88" zoomScaleNormal="88" zoomScalePageLayoutView="0" workbookViewId="0" topLeftCell="A1">
      <selection activeCell="A25" sqref="A25"/>
    </sheetView>
  </sheetViews>
  <sheetFormatPr defaultColWidth="11.00390625" defaultRowHeight="15"/>
  <cols>
    <col min="1" max="1" width="9.8515625" style="1" customWidth="1"/>
    <col min="2" max="2" width="21.28125" style="1" customWidth="1"/>
    <col min="3" max="3" width="11.7109375" style="1" customWidth="1"/>
    <col min="4" max="4" width="11.421875" style="1" customWidth="1"/>
    <col min="5" max="5" width="11.28125" style="1" bestFit="1" customWidth="1"/>
    <col min="6" max="7" width="10.00390625" style="1" customWidth="1"/>
    <col min="8" max="9" width="9.7109375" style="1" customWidth="1"/>
    <col min="10" max="10" width="10.2812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08" t="s">
        <v>28</v>
      </c>
      <c r="O1" s="508"/>
    </row>
    <row r="2" ht="5.25" customHeight="1"/>
    <row r="3" ht="4.5" customHeight="1" thickBot="1"/>
    <row r="4" spans="1:15" ht="13.5" customHeight="1" thickTop="1">
      <c r="A4" s="517" t="s">
        <v>32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9"/>
    </row>
    <row r="5" spans="1:15" ht="12.75" customHeight="1">
      <c r="A5" s="520"/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2"/>
    </row>
    <row r="6" spans="1:15" ht="5.25" customHeight="1" thickBo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</row>
    <row r="7" spans="1:15" ht="16.5" customHeight="1" thickTop="1">
      <c r="A7" s="84"/>
      <c r="B7" s="83"/>
      <c r="C7" s="509" t="s">
        <v>26</v>
      </c>
      <c r="D7" s="510"/>
      <c r="E7" s="511"/>
      <c r="F7" s="533" t="s">
        <v>25</v>
      </c>
      <c r="G7" s="534"/>
      <c r="H7" s="534"/>
      <c r="I7" s="534"/>
      <c r="J7" s="534"/>
      <c r="K7" s="534"/>
      <c r="L7" s="534"/>
      <c r="M7" s="534"/>
      <c r="N7" s="537"/>
      <c r="O7" s="512" t="s">
        <v>24</v>
      </c>
    </row>
    <row r="8" spans="1:15" ht="3.75" customHeight="1" thickBot="1">
      <c r="A8" s="82"/>
      <c r="B8" s="81"/>
      <c r="C8" s="80"/>
      <c r="D8" s="79"/>
      <c r="E8" s="78"/>
      <c r="F8" s="535"/>
      <c r="G8" s="536"/>
      <c r="H8" s="536"/>
      <c r="I8" s="536"/>
      <c r="J8" s="536"/>
      <c r="K8" s="536"/>
      <c r="L8" s="536"/>
      <c r="M8" s="536"/>
      <c r="N8" s="538"/>
      <c r="O8" s="513"/>
    </row>
    <row r="9" spans="1:15" ht="21.75" customHeight="1" thickBot="1" thickTop="1">
      <c r="A9" s="527" t="s">
        <v>23</v>
      </c>
      <c r="B9" s="528"/>
      <c r="C9" s="529" t="s">
        <v>22</v>
      </c>
      <c r="D9" s="531" t="s">
        <v>21</v>
      </c>
      <c r="E9" s="515" t="s">
        <v>17</v>
      </c>
      <c r="F9" s="509" t="s">
        <v>22</v>
      </c>
      <c r="G9" s="510"/>
      <c r="H9" s="510"/>
      <c r="I9" s="509" t="s">
        <v>21</v>
      </c>
      <c r="J9" s="510"/>
      <c r="K9" s="511"/>
      <c r="L9" s="92" t="s">
        <v>20</v>
      </c>
      <c r="M9" s="91"/>
      <c r="N9" s="91"/>
      <c r="O9" s="513"/>
    </row>
    <row r="10" spans="1:15" s="71" customFormat="1" ht="18.75" customHeight="1" thickBot="1">
      <c r="A10" s="77"/>
      <c r="B10" s="76"/>
      <c r="C10" s="530"/>
      <c r="D10" s="532"/>
      <c r="E10" s="516"/>
      <c r="F10" s="74" t="s">
        <v>31</v>
      </c>
      <c r="G10" s="73" t="s">
        <v>30</v>
      </c>
      <c r="H10" s="72" t="s">
        <v>17</v>
      </c>
      <c r="I10" s="74" t="s">
        <v>31</v>
      </c>
      <c r="J10" s="73" t="s">
        <v>30</v>
      </c>
      <c r="K10" s="75" t="s">
        <v>17</v>
      </c>
      <c r="L10" s="74" t="s">
        <v>31</v>
      </c>
      <c r="M10" s="414" t="s">
        <v>30</v>
      </c>
      <c r="N10" s="479" t="s">
        <v>17</v>
      </c>
      <c r="O10" s="514"/>
    </row>
    <row r="11" spans="1:15" s="69" customFormat="1" ht="18.75" customHeight="1" thickTop="1">
      <c r="A11" s="523">
        <v>2013</v>
      </c>
      <c r="B11" s="62" t="s">
        <v>7</v>
      </c>
      <c r="C11" s="447">
        <v>9804.539</v>
      </c>
      <c r="D11" s="448">
        <v>1154.3319999999992</v>
      </c>
      <c r="E11" s="392">
        <f aca="true" t="shared" si="0" ref="E11:E24">D11+C11</f>
        <v>10958.871</v>
      </c>
      <c r="F11" s="447">
        <v>27487.991</v>
      </c>
      <c r="G11" s="449">
        <v>15208.326999999997</v>
      </c>
      <c r="H11" s="450">
        <f aca="true" t="shared" si="1" ref="H11:H22">G11+F11</f>
        <v>42696.318</v>
      </c>
      <c r="I11" s="451">
        <v>3909.5429999999997</v>
      </c>
      <c r="J11" s="452">
        <v>1861.331</v>
      </c>
      <c r="K11" s="453">
        <f aca="true" t="shared" si="2" ref="K11:K22">J11+I11</f>
        <v>5770.874</v>
      </c>
      <c r="L11" s="454">
        <f aca="true" t="shared" si="3" ref="L11:N24">I11+F11</f>
        <v>31397.534</v>
      </c>
      <c r="M11" s="455">
        <f t="shared" si="3"/>
        <v>17069.657999999996</v>
      </c>
      <c r="N11" s="428">
        <f t="shared" si="3"/>
        <v>48467.191999999995</v>
      </c>
      <c r="O11" s="70">
        <f aca="true" t="shared" si="4" ref="O11:O24">N11+E11</f>
        <v>59426.062999999995</v>
      </c>
    </row>
    <row r="12" spans="1:15" ht="18.75" customHeight="1">
      <c r="A12" s="524"/>
      <c r="B12" s="62" t="s">
        <v>6</v>
      </c>
      <c r="C12" s="52">
        <v>9939.675999999998</v>
      </c>
      <c r="D12" s="61">
        <v>1289.9029999999982</v>
      </c>
      <c r="E12" s="393">
        <f t="shared" si="0"/>
        <v>11229.578999999996</v>
      </c>
      <c r="F12" s="52">
        <v>27857.914</v>
      </c>
      <c r="G12" s="50">
        <v>15050.063999999997</v>
      </c>
      <c r="H12" s="56">
        <f t="shared" si="1"/>
        <v>42907.977999999996</v>
      </c>
      <c r="I12" s="59">
        <v>3371.753</v>
      </c>
      <c r="J12" s="58">
        <v>2178.4819999999995</v>
      </c>
      <c r="K12" s="57">
        <f t="shared" si="2"/>
        <v>5550.235</v>
      </c>
      <c r="L12" s="369">
        <f t="shared" si="3"/>
        <v>31229.667</v>
      </c>
      <c r="M12" s="415">
        <f t="shared" si="3"/>
        <v>17228.545999999995</v>
      </c>
      <c r="N12" s="429">
        <f t="shared" si="3"/>
        <v>48458.212999999996</v>
      </c>
      <c r="O12" s="55">
        <f t="shared" si="4"/>
        <v>59687.791999999994</v>
      </c>
    </row>
    <row r="13" spans="1:15" ht="18.75" customHeight="1">
      <c r="A13" s="524"/>
      <c r="B13" s="62" t="s">
        <v>5</v>
      </c>
      <c r="C13" s="52">
        <v>10024.576999999981</v>
      </c>
      <c r="D13" s="61">
        <v>1081.1619999999996</v>
      </c>
      <c r="E13" s="393">
        <f t="shared" si="0"/>
        <v>11105.738999999981</v>
      </c>
      <c r="F13" s="52">
        <v>24785.476000000002</v>
      </c>
      <c r="G13" s="50">
        <v>15882.218</v>
      </c>
      <c r="H13" s="56">
        <f t="shared" si="1"/>
        <v>40667.694</v>
      </c>
      <c r="I13" s="369">
        <v>3305.784</v>
      </c>
      <c r="J13" s="58">
        <v>2031.0500000000002</v>
      </c>
      <c r="K13" s="57">
        <f t="shared" si="2"/>
        <v>5336.834000000001</v>
      </c>
      <c r="L13" s="369">
        <f t="shared" si="3"/>
        <v>28091.260000000002</v>
      </c>
      <c r="M13" s="415">
        <f t="shared" si="3"/>
        <v>17913.268</v>
      </c>
      <c r="N13" s="429">
        <f t="shared" si="3"/>
        <v>46004.528000000006</v>
      </c>
      <c r="O13" s="55">
        <f t="shared" si="4"/>
        <v>57110.266999999985</v>
      </c>
    </row>
    <row r="14" spans="1:15" ht="18.75" customHeight="1">
      <c r="A14" s="524"/>
      <c r="B14" s="62" t="s">
        <v>16</v>
      </c>
      <c r="C14" s="52">
        <v>10151.062999999995</v>
      </c>
      <c r="D14" s="61">
        <v>1176.3979999999992</v>
      </c>
      <c r="E14" s="393">
        <f t="shared" si="0"/>
        <v>11327.460999999994</v>
      </c>
      <c r="F14" s="52">
        <v>30237.053999999996</v>
      </c>
      <c r="G14" s="50">
        <v>15926.276000000002</v>
      </c>
      <c r="H14" s="56">
        <f t="shared" si="1"/>
        <v>46163.33</v>
      </c>
      <c r="I14" s="59">
        <v>1399.969</v>
      </c>
      <c r="J14" s="58">
        <v>1162.9289999999999</v>
      </c>
      <c r="K14" s="57">
        <f t="shared" si="2"/>
        <v>2562.898</v>
      </c>
      <c r="L14" s="369">
        <f t="shared" si="3"/>
        <v>31637.022999999997</v>
      </c>
      <c r="M14" s="415">
        <f t="shared" si="3"/>
        <v>17089.205</v>
      </c>
      <c r="N14" s="429">
        <f t="shared" si="3"/>
        <v>48726.228</v>
      </c>
      <c r="O14" s="55">
        <f t="shared" si="4"/>
        <v>60053.689</v>
      </c>
    </row>
    <row r="15" spans="1:15" s="69" customFormat="1" ht="18.75" customHeight="1">
      <c r="A15" s="524"/>
      <c r="B15" s="62" t="s">
        <v>15</v>
      </c>
      <c r="C15" s="52">
        <v>11758.83799999999</v>
      </c>
      <c r="D15" s="61">
        <v>1480.0359999999991</v>
      </c>
      <c r="E15" s="393">
        <f t="shared" si="0"/>
        <v>13238.873999999989</v>
      </c>
      <c r="F15" s="52">
        <v>28070.91800000001</v>
      </c>
      <c r="G15" s="50">
        <v>15180.267999999996</v>
      </c>
      <c r="H15" s="56">
        <f t="shared" si="1"/>
        <v>43251.186</v>
      </c>
      <c r="I15" s="59">
        <v>2740.196999999999</v>
      </c>
      <c r="J15" s="58">
        <v>1668.8619999999994</v>
      </c>
      <c r="K15" s="57">
        <f t="shared" si="2"/>
        <v>4409.058999999998</v>
      </c>
      <c r="L15" s="369">
        <f t="shared" si="3"/>
        <v>30811.11500000001</v>
      </c>
      <c r="M15" s="415">
        <f t="shared" si="3"/>
        <v>16849.129999999997</v>
      </c>
      <c r="N15" s="429">
        <f t="shared" si="3"/>
        <v>47660.245</v>
      </c>
      <c r="O15" s="55">
        <f t="shared" si="4"/>
        <v>60899.11899999999</v>
      </c>
    </row>
    <row r="16" spans="1:15" s="389" customFormat="1" ht="18.75" customHeight="1">
      <c r="A16" s="524"/>
      <c r="B16" s="68" t="s">
        <v>14</v>
      </c>
      <c r="C16" s="52">
        <v>11047.405000000008</v>
      </c>
      <c r="D16" s="61">
        <v>1416.4449999999972</v>
      </c>
      <c r="E16" s="393">
        <f t="shared" si="0"/>
        <v>12463.850000000006</v>
      </c>
      <c r="F16" s="52">
        <v>24475.492000000002</v>
      </c>
      <c r="G16" s="50">
        <v>15419.992999999997</v>
      </c>
      <c r="H16" s="56">
        <f t="shared" si="1"/>
        <v>39895.485</v>
      </c>
      <c r="I16" s="59">
        <v>2458.642</v>
      </c>
      <c r="J16" s="58">
        <v>1779.811</v>
      </c>
      <c r="K16" s="57">
        <f t="shared" si="2"/>
        <v>4238.4529999999995</v>
      </c>
      <c r="L16" s="369">
        <f t="shared" si="3"/>
        <v>26934.134000000002</v>
      </c>
      <c r="M16" s="415">
        <f t="shared" si="3"/>
        <v>17199.803999999996</v>
      </c>
      <c r="N16" s="429">
        <f t="shared" si="3"/>
        <v>44133.938</v>
      </c>
      <c r="O16" s="55">
        <f t="shared" si="4"/>
        <v>56597.78800000001</v>
      </c>
    </row>
    <row r="17" spans="1:15" s="402" customFormat="1" ht="18.75" customHeight="1">
      <c r="A17" s="524"/>
      <c r="B17" s="62" t="s">
        <v>13</v>
      </c>
      <c r="C17" s="52">
        <v>10698.71700000001</v>
      </c>
      <c r="D17" s="61">
        <v>1655.5049999999974</v>
      </c>
      <c r="E17" s="393">
        <f t="shared" si="0"/>
        <v>12354.222000000007</v>
      </c>
      <c r="F17" s="52">
        <v>21244.858999999993</v>
      </c>
      <c r="G17" s="50">
        <v>14210.873</v>
      </c>
      <c r="H17" s="56">
        <f t="shared" si="1"/>
        <v>35455.73199999999</v>
      </c>
      <c r="I17" s="59">
        <v>3232.8140000000003</v>
      </c>
      <c r="J17" s="58">
        <v>2288.415</v>
      </c>
      <c r="K17" s="57">
        <f t="shared" si="2"/>
        <v>5521.229</v>
      </c>
      <c r="L17" s="369">
        <f t="shared" si="3"/>
        <v>24477.672999999995</v>
      </c>
      <c r="M17" s="415">
        <f t="shared" si="3"/>
        <v>16499.288</v>
      </c>
      <c r="N17" s="429">
        <f t="shared" si="3"/>
        <v>40976.96099999999</v>
      </c>
      <c r="O17" s="55">
        <f t="shared" si="4"/>
        <v>53331.183</v>
      </c>
    </row>
    <row r="18" spans="1:15" s="413" customFormat="1" ht="18.75" customHeight="1">
      <c r="A18" s="524"/>
      <c r="B18" s="62" t="s">
        <v>12</v>
      </c>
      <c r="C18" s="52">
        <v>12226.77099999999</v>
      </c>
      <c r="D18" s="61">
        <v>1404.2679999999968</v>
      </c>
      <c r="E18" s="393">
        <f t="shared" si="0"/>
        <v>13631.038999999986</v>
      </c>
      <c r="F18" s="52">
        <v>23896.110999999997</v>
      </c>
      <c r="G18" s="50">
        <v>15074.584000000003</v>
      </c>
      <c r="H18" s="56">
        <f t="shared" si="1"/>
        <v>38970.695</v>
      </c>
      <c r="I18" s="59">
        <v>3508.2569999999996</v>
      </c>
      <c r="J18" s="58">
        <v>2625.5700000000006</v>
      </c>
      <c r="K18" s="57">
        <f t="shared" si="2"/>
        <v>6133.827</v>
      </c>
      <c r="L18" s="369">
        <f t="shared" si="3"/>
        <v>27404.367999999995</v>
      </c>
      <c r="M18" s="415">
        <f t="shared" si="3"/>
        <v>17700.154000000002</v>
      </c>
      <c r="N18" s="429">
        <f t="shared" si="3"/>
        <v>45104.522</v>
      </c>
      <c r="O18" s="55">
        <f t="shared" si="4"/>
        <v>58735.56099999999</v>
      </c>
    </row>
    <row r="19" spans="1:15" ht="18.75" customHeight="1">
      <c r="A19" s="524"/>
      <c r="B19" s="62" t="s">
        <v>11</v>
      </c>
      <c r="C19" s="52">
        <v>10965.478000000001</v>
      </c>
      <c r="D19" s="61">
        <v>1288.1589999999994</v>
      </c>
      <c r="E19" s="393">
        <f t="shared" si="0"/>
        <v>12253.637</v>
      </c>
      <c r="F19" s="52">
        <v>24812.34999999999</v>
      </c>
      <c r="G19" s="50">
        <v>15647.332000000002</v>
      </c>
      <c r="H19" s="56">
        <f t="shared" si="1"/>
        <v>40459.68199999999</v>
      </c>
      <c r="I19" s="59">
        <v>2924.3150000000005</v>
      </c>
      <c r="J19" s="58">
        <v>2255.831</v>
      </c>
      <c r="K19" s="57">
        <f t="shared" si="2"/>
        <v>5180.146000000001</v>
      </c>
      <c r="L19" s="369">
        <f t="shared" si="3"/>
        <v>27736.664999999994</v>
      </c>
      <c r="M19" s="415">
        <f t="shared" si="3"/>
        <v>17903.163</v>
      </c>
      <c r="N19" s="429">
        <f t="shared" si="3"/>
        <v>45639.827999999994</v>
      </c>
      <c r="O19" s="55">
        <f t="shared" si="4"/>
        <v>57893.465</v>
      </c>
    </row>
    <row r="20" spans="1:15" s="422" customFormat="1" ht="18.75" customHeight="1">
      <c r="A20" s="525"/>
      <c r="B20" s="62" t="s">
        <v>10</v>
      </c>
      <c r="C20" s="52">
        <v>11214.895999999999</v>
      </c>
      <c r="D20" s="61">
        <v>1349.9679999999996</v>
      </c>
      <c r="E20" s="393">
        <f t="shared" si="0"/>
        <v>12564.863999999998</v>
      </c>
      <c r="F20" s="52">
        <v>28305.326000000005</v>
      </c>
      <c r="G20" s="50">
        <v>17441.281000000003</v>
      </c>
      <c r="H20" s="56">
        <f t="shared" si="1"/>
        <v>45746.607</v>
      </c>
      <c r="I20" s="59">
        <v>3254.728</v>
      </c>
      <c r="J20" s="58">
        <v>2745.806</v>
      </c>
      <c r="K20" s="57">
        <f t="shared" si="2"/>
        <v>6000.534</v>
      </c>
      <c r="L20" s="369">
        <f t="shared" si="3"/>
        <v>31560.054000000004</v>
      </c>
      <c r="M20" s="415">
        <f t="shared" si="3"/>
        <v>20187.087000000003</v>
      </c>
      <c r="N20" s="429">
        <f t="shared" si="3"/>
        <v>51747.141</v>
      </c>
      <c r="O20" s="55">
        <f t="shared" si="4"/>
        <v>64312.005000000005</v>
      </c>
    </row>
    <row r="21" spans="1:15" s="54" customFormat="1" ht="18.75" customHeight="1">
      <c r="A21" s="524"/>
      <c r="B21" s="62" t="s">
        <v>9</v>
      </c>
      <c r="C21" s="52">
        <v>11443.944000000003</v>
      </c>
      <c r="D21" s="61">
        <v>1262.3880000000017</v>
      </c>
      <c r="E21" s="393">
        <f t="shared" si="0"/>
        <v>12706.332000000006</v>
      </c>
      <c r="F21" s="52">
        <v>26991.86800000001</v>
      </c>
      <c r="G21" s="50">
        <v>17825.604</v>
      </c>
      <c r="H21" s="56">
        <f t="shared" si="1"/>
        <v>44817.47200000001</v>
      </c>
      <c r="I21" s="59">
        <v>1308.256</v>
      </c>
      <c r="J21" s="58">
        <v>1965.8430000000003</v>
      </c>
      <c r="K21" s="57">
        <f t="shared" si="2"/>
        <v>3274.099</v>
      </c>
      <c r="L21" s="369">
        <f t="shared" si="3"/>
        <v>28300.12400000001</v>
      </c>
      <c r="M21" s="415">
        <f t="shared" si="3"/>
        <v>19791.447</v>
      </c>
      <c r="N21" s="429">
        <f t="shared" si="3"/>
        <v>48091.57100000001</v>
      </c>
      <c r="O21" s="55">
        <f t="shared" si="4"/>
        <v>60797.90300000002</v>
      </c>
    </row>
    <row r="22" spans="1:15" ht="18.75" customHeight="1" thickBot="1">
      <c r="A22" s="526"/>
      <c r="B22" s="62" t="s">
        <v>8</v>
      </c>
      <c r="C22" s="52">
        <v>11860.885000000007</v>
      </c>
      <c r="D22" s="61">
        <v>1465.5379999999982</v>
      </c>
      <c r="E22" s="393">
        <f t="shared" si="0"/>
        <v>13326.423000000006</v>
      </c>
      <c r="F22" s="52">
        <v>24410.23199999999</v>
      </c>
      <c r="G22" s="50">
        <v>18384.569000000003</v>
      </c>
      <c r="H22" s="56">
        <f t="shared" si="1"/>
        <v>42794.80099999999</v>
      </c>
      <c r="I22" s="59">
        <v>2283.229</v>
      </c>
      <c r="J22" s="58">
        <v>2226.266</v>
      </c>
      <c r="K22" s="57">
        <f t="shared" si="2"/>
        <v>4509.495</v>
      </c>
      <c r="L22" s="369">
        <f t="shared" si="3"/>
        <v>26693.46099999999</v>
      </c>
      <c r="M22" s="415">
        <f t="shared" si="3"/>
        <v>20610.835000000003</v>
      </c>
      <c r="N22" s="429">
        <f t="shared" si="3"/>
        <v>47304.295999999995</v>
      </c>
      <c r="O22" s="55">
        <f t="shared" si="4"/>
        <v>60630.719</v>
      </c>
    </row>
    <row r="23" spans="1:15" ht="3.75" customHeight="1">
      <c r="A23" s="67"/>
      <c r="B23" s="66"/>
      <c r="C23" s="65"/>
      <c r="D23" s="64"/>
      <c r="E23" s="394">
        <f t="shared" si="0"/>
        <v>0</v>
      </c>
      <c r="F23" s="40"/>
      <c r="G23" s="39"/>
      <c r="H23" s="37"/>
      <c r="I23" s="40"/>
      <c r="J23" s="39"/>
      <c r="K23" s="38"/>
      <c r="L23" s="89">
        <f t="shared" si="3"/>
        <v>0</v>
      </c>
      <c r="M23" s="416">
        <f t="shared" si="3"/>
        <v>0</v>
      </c>
      <c r="N23" s="430">
        <f t="shared" si="3"/>
        <v>0</v>
      </c>
      <c r="O23" s="36">
        <f t="shared" si="4"/>
        <v>0</v>
      </c>
    </row>
    <row r="24" spans="1:15" ht="19.5" customHeight="1" thickBot="1">
      <c r="A24" s="63">
        <v>2014</v>
      </c>
      <c r="B24" s="90" t="s">
        <v>7</v>
      </c>
      <c r="C24" s="52">
        <v>10756.939999999999</v>
      </c>
      <c r="D24" s="61">
        <v>1017.6409999999993</v>
      </c>
      <c r="E24" s="393">
        <f t="shared" si="0"/>
        <v>11774.580999999998</v>
      </c>
      <c r="F24" s="60">
        <v>25908.55299999999</v>
      </c>
      <c r="G24" s="50">
        <v>12976.106999999996</v>
      </c>
      <c r="H24" s="56">
        <f>G24+F24</f>
        <v>38884.65999999999</v>
      </c>
      <c r="I24" s="59">
        <v>4100.289</v>
      </c>
      <c r="J24" s="58">
        <v>1868.2300000000005</v>
      </c>
      <c r="K24" s="57">
        <f>J24+I24</f>
        <v>5968.519</v>
      </c>
      <c r="L24" s="369">
        <f t="shared" si="3"/>
        <v>30008.84199999999</v>
      </c>
      <c r="M24" s="415">
        <f t="shared" si="3"/>
        <v>14844.336999999996</v>
      </c>
      <c r="N24" s="429">
        <f t="shared" si="3"/>
        <v>44853.17899999999</v>
      </c>
      <c r="O24" s="55">
        <f t="shared" si="4"/>
        <v>56627.75999999999</v>
      </c>
    </row>
    <row r="25" spans="1:15" ht="18" customHeight="1">
      <c r="A25" s="53" t="s">
        <v>4</v>
      </c>
      <c r="B25" s="41"/>
      <c r="C25" s="40"/>
      <c r="D25" s="39"/>
      <c r="E25" s="395"/>
      <c r="F25" s="40"/>
      <c r="G25" s="39"/>
      <c r="H25" s="38"/>
      <c r="I25" s="40"/>
      <c r="J25" s="39"/>
      <c r="K25" s="38"/>
      <c r="L25" s="89"/>
      <c r="M25" s="416"/>
      <c r="N25" s="430"/>
      <c r="O25" s="36"/>
    </row>
    <row r="26" spans="1:15" ht="18" customHeight="1">
      <c r="A26" s="35" t="s">
        <v>145</v>
      </c>
      <c r="B26" s="48"/>
      <c r="C26" s="52">
        <f>SUM(C11:C11)</f>
        <v>9804.539</v>
      </c>
      <c r="D26" s="50">
        <f aca="true" t="shared" si="5" ref="D26:O26">SUM(D11:D11)</f>
        <v>1154.3319999999992</v>
      </c>
      <c r="E26" s="396">
        <f t="shared" si="5"/>
        <v>10958.871</v>
      </c>
      <c r="F26" s="52">
        <f t="shared" si="5"/>
        <v>27487.991</v>
      </c>
      <c r="G26" s="50">
        <f t="shared" si="5"/>
        <v>15208.326999999997</v>
      </c>
      <c r="H26" s="51">
        <f t="shared" si="5"/>
        <v>42696.318</v>
      </c>
      <c r="I26" s="52">
        <f t="shared" si="5"/>
        <v>3909.5429999999997</v>
      </c>
      <c r="J26" s="50">
        <f t="shared" si="5"/>
        <v>1861.331</v>
      </c>
      <c r="K26" s="51">
        <f t="shared" si="5"/>
        <v>5770.874</v>
      </c>
      <c r="L26" s="52">
        <f t="shared" si="5"/>
        <v>31397.534</v>
      </c>
      <c r="M26" s="417">
        <f t="shared" si="5"/>
        <v>17069.657999999996</v>
      </c>
      <c r="N26" s="431">
        <f t="shared" si="5"/>
        <v>48467.191999999995</v>
      </c>
      <c r="O26" s="49">
        <f t="shared" si="5"/>
        <v>59426.062999999995</v>
      </c>
    </row>
    <row r="27" spans="1:15" ht="18" customHeight="1" thickBot="1">
      <c r="A27" s="35" t="s">
        <v>153</v>
      </c>
      <c r="B27" s="48"/>
      <c r="C27" s="47">
        <f>SUM(C24:C24)</f>
        <v>10756.939999999999</v>
      </c>
      <c r="D27" s="44">
        <f aca="true" t="shared" si="6" ref="D27:O27">SUM(D24:D24)</f>
        <v>1017.6409999999993</v>
      </c>
      <c r="E27" s="397">
        <f t="shared" si="6"/>
        <v>11774.580999999998</v>
      </c>
      <c r="F27" s="46">
        <f t="shared" si="6"/>
        <v>25908.55299999999</v>
      </c>
      <c r="G27" s="44">
        <f t="shared" si="6"/>
        <v>12976.106999999996</v>
      </c>
      <c r="H27" s="45">
        <f t="shared" si="6"/>
        <v>38884.65999999999</v>
      </c>
      <c r="I27" s="46">
        <f t="shared" si="6"/>
        <v>4100.289</v>
      </c>
      <c r="J27" s="44">
        <f t="shared" si="6"/>
        <v>1868.2300000000005</v>
      </c>
      <c r="K27" s="45">
        <f t="shared" si="6"/>
        <v>5968.519</v>
      </c>
      <c r="L27" s="46">
        <f t="shared" si="6"/>
        <v>30008.84199999999</v>
      </c>
      <c r="M27" s="418">
        <f t="shared" si="6"/>
        <v>14844.336999999996</v>
      </c>
      <c r="N27" s="432">
        <f t="shared" si="6"/>
        <v>44853.17899999999</v>
      </c>
      <c r="O27" s="43">
        <f t="shared" si="6"/>
        <v>56627.75999999999</v>
      </c>
    </row>
    <row r="28" spans="1:15" ht="17.25" customHeight="1">
      <c r="A28" s="42" t="s">
        <v>3</v>
      </c>
      <c r="B28" s="41"/>
      <c r="C28" s="40"/>
      <c r="D28" s="39"/>
      <c r="E28" s="398"/>
      <c r="F28" s="40"/>
      <c r="G28" s="39"/>
      <c r="H28" s="37"/>
      <c r="I28" s="40"/>
      <c r="J28" s="39"/>
      <c r="K28" s="38"/>
      <c r="L28" s="89"/>
      <c r="M28" s="416"/>
      <c r="N28" s="433"/>
      <c r="O28" s="36"/>
    </row>
    <row r="29" spans="1:15" ht="17.25" customHeight="1">
      <c r="A29" s="35" t="s">
        <v>154</v>
      </c>
      <c r="B29" s="34"/>
      <c r="C29" s="456">
        <f>(C24/C11-1)*100</f>
        <v>9.713878439363622</v>
      </c>
      <c r="D29" s="457">
        <f aca="true" t="shared" si="7" ref="D29:O29">(D24/D11-1)*100</f>
        <v>-11.84156724408576</v>
      </c>
      <c r="E29" s="458">
        <f t="shared" si="7"/>
        <v>7.443376238300448</v>
      </c>
      <c r="F29" s="456">
        <f t="shared" si="7"/>
        <v>-5.74592010016306</v>
      </c>
      <c r="G29" s="459">
        <f t="shared" si="7"/>
        <v>-14.677617071226845</v>
      </c>
      <c r="H29" s="460">
        <f t="shared" si="7"/>
        <v>-8.927369334283132</v>
      </c>
      <c r="I29" s="461">
        <f t="shared" si="7"/>
        <v>4.878984576969736</v>
      </c>
      <c r="J29" s="457">
        <f t="shared" si="7"/>
        <v>0.3706487454407936</v>
      </c>
      <c r="K29" s="462">
        <f t="shared" si="7"/>
        <v>3.4248711720269887</v>
      </c>
      <c r="L29" s="461">
        <f t="shared" si="7"/>
        <v>-4.42293334247209</v>
      </c>
      <c r="M29" s="463">
        <f t="shared" si="7"/>
        <v>-13.036705246232817</v>
      </c>
      <c r="N29" s="464">
        <f t="shared" si="7"/>
        <v>-7.456617251521413</v>
      </c>
      <c r="O29" s="465">
        <f t="shared" si="7"/>
        <v>-4.708881690513477</v>
      </c>
    </row>
    <row r="30" spans="1:15" ht="7.5" customHeight="1" thickBot="1">
      <c r="A30" s="33"/>
      <c r="B30" s="32"/>
      <c r="C30" s="31"/>
      <c r="D30" s="30"/>
      <c r="E30" s="399"/>
      <c r="F30" s="29"/>
      <c r="G30" s="27"/>
      <c r="H30" s="26"/>
      <c r="I30" s="29"/>
      <c r="J30" s="27"/>
      <c r="K30" s="28"/>
      <c r="L30" s="29"/>
      <c r="M30" s="419"/>
      <c r="N30" s="434"/>
      <c r="O30" s="25"/>
    </row>
    <row r="31" spans="1:15" ht="17.25" customHeight="1">
      <c r="A31" s="24" t="s">
        <v>2</v>
      </c>
      <c r="B31" s="23"/>
      <c r="C31" s="22"/>
      <c r="D31" s="21"/>
      <c r="E31" s="400"/>
      <c r="F31" s="20"/>
      <c r="G31" s="18"/>
      <c r="H31" s="17"/>
      <c r="I31" s="20"/>
      <c r="J31" s="18"/>
      <c r="K31" s="19"/>
      <c r="L31" s="20"/>
      <c r="M31" s="420"/>
      <c r="N31" s="435"/>
      <c r="O31" s="16"/>
    </row>
    <row r="32" spans="1:15" ht="17.25" customHeight="1" thickBot="1">
      <c r="A32" s="444" t="s">
        <v>155</v>
      </c>
      <c r="B32" s="15"/>
      <c r="C32" s="14">
        <f aca="true" t="shared" si="8" ref="C32:O32">(C27/C26-1)*100</f>
        <v>9.713878439363622</v>
      </c>
      <c r="D32" s="10">
        <f t="shared" si="8"/>
        <v>-11.84156724408576</v>
      </c>
      <c r="E32" s="401">
        <f t="shared" si="8"/>
        <v>7.443376238300448</v>
      </c>
      <c r="F32" s="14">
        <f t="shared" si="8"/>
        <v>-5.74592010016306</v>
      </c>
      <c r="G32" s="13">
        <f t="shared" si="8"/>
        <v>-14.677617071226845</v>
      </c>
      <c r="H32" s="9">
        <f t="shared" si="8"/>
        <v>-8.927369334283132</v>
      </c>
      <c r="I32" s="12">
        <f t="shared" si="8"/>
        <v>4.878984576969736</v>
      </c>
      <c r="J32" s="10">
        <f t="shared" si="8"/>
        <v>0.3706487454407936</v>
      </c>
      <c r="K32" s="11">
        <f t="shared" si="8"/>
        <v>3.4248711720269887</v>
      </c>
      <c r="L32" s="12">
        <f t="shared" si="8"/>
        <v>-4.42293334247209</v>
      </c>
      <c r="M32" s="421">
        <f t="shared" si="8"/>
        <v>-13.036705246232817</v>
      </c>
      <c r="N32" s="436">
        <f t="shared" si="8"/>
        <v>-7.456617251521413</v>
      </c>
      <c r="O32" s="8">
        <f t="shared" si="8"/>
        <v>-4.708881690513477</v>
      </c>
    </row>
    <row r="33" spans="1:14" s="5" customFormat="1" ht="17.25" customHeight="1" thickTop="1">
      <c r="A33" s="88" t="s">
        <v>1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="5" customFormat="1" ht="13.5" customHeight="1">
      <c r="A34" s="88" t="s">
        <v>0</v>
      </c>
    </row>
    <row r="35" spans="1:14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4.25">
      <c r="A36" s="3"/>
      <c r="B36" s="3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65515" ht="14.25">
      <c r="C65515" s="2" t="e">
        <f>((C65511/C65498)-1)*100</f>
        <v>#DIV/0!</v>
      </c>
    </row>
  </sheetData>
  <sheetProtection/>
  <mergeCells count="12">
    <mergeCell ref="C9:C10"/>
    <mergeCell ref="D9:D10"/>
    <mergeCell ref="E9:E10"/>
    <mergeCell ref="F9:H9"/>
    <mergeCell ref="I9:K9"/>
    <mergeCell ref="A11:A22"/>
    <mergeCell ref="N1:O1"/>
    <mergeCell ref="A4:O5"/>
    <mergeCell ref="C7:E7"/>
    <mergeCell ref="F7:N8"/>
    <mergeCell ref="O7:O10"/>
    <mergeCell ref="A9:B9"/>
  </mergeCells>
  <conditionalFormatting sqref="A29:B29 P29:IV29 A32:B32 P32:IV32">
    <cfRule type="cellIs" priority="1" dxfId="89" operator="lessThan" stopIfTrue="1">
      <formula>0</formula>
    </cfRule>
  </conditionalFormatting>
  <conditionalFormatting sqref="C28:O32">
    <cfRule type="cellIs" priority="2" dxfId="90" operator="lessThan" stopIfTrue="1">
      <formula>0</formula>
    </cfRule>
    <cfRule type="cellIs" priority="3" dxfId="91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Q21"/>
  <sheetViews>
    <sheetView showGridLines="0" zoomScale="90" zoomScaleNormal="90" zoomScalePageLayoutView="0" workbookViewId="0" topLeftCell="A1">
      <selection activeCell="H12" sqref="H12"/>
    </sheetView>
  </sheetViews>
  <sheetFormatPr defaultColWidth="9.140625" defaultRowHeight="15"/>
  <cols>
    <col min="1" max="1" width="22.7109375" style="93" customWidth="1"/>
    <col min="2" max="2" width="10.140625" style="93" customWidth="1"/>
    <col min="3" max="3" width="11.28125" style="93" customWidth="1"/>
    <col min="4" max="4" width="10.00390625" style="93" bestFit="1" customWidth="1"/>
    <col min="5" max="5" width="9.00390625" style="93" customWidth="1"/>
    <col min="6" max="6" width="10.28125" style="93" customWidth="1"/>
    <col min="7" max="7" width="11.7109375" style="93" customWidth="1"/>
    <col min="8" max="8" width="10.28125" style="93" customWidth="1"/>
    <col min="9" max="9" width="7.7109375" style="93" bestFit="1" customWidth="1"/>
    <col min="10" max="11" width="11.28125" style="93" customWidth="1"/>
    <col min="12" max="12" width="11.8515625" style="93" customWidth="1"/>
    <col min="13" max="13" width="8.8515625" style="93" customWidth="1"/>
    <col min="14" max="14" width="11.140625" style="93" bestFit="1" customWidth="1"/>
    <col min="15" max="15" width="11.00390625" style="93" customWidth="1"/>
    <col min="16" max="16" width="11.140625" style="93" bestFit="1" customWidth="1"/>
    <col min="17" max="17" width="7.7109375" style="93" bestFit="1" customWidth="1"/>
    <col min="18" max="16384" width="9.140625" style="93" customWidth="1"/>
  </cols>
  <sheetData>
    <row r="1" spans="14:17" ht="18.75" thickBot="1">
      <c r="N1" s="539" t="s">
        <v>28</v>
      </c>
      <c r="O1" s="540"/>
      <c r="P1" s="540"/>
      <c r="Q1" s="541"/>
    </row>
    <row r="2" ht="7.5" customHeight="1" thickBot="1"/>
    <row r="3" spans="1:17" ht="24" customHeight="1">
      <c r="A3" s="547" t="s">
        <v>39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9"/>
    </row>
    <row r="4" spans="1:17" ht="18" customHeight="1" thickBot="1">
      <c r="A4" s="550" t="s">
        <v>38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2"/>
    </row>
    <row r="5" spans="1:17" ht="15" thickBot="1">
      <c r="A5" s="556" t="s">
        <v>37</v>
      </c>
      <c r="B5" s="542" t="s">
        <v>36</v>
      </c>
      <c r="C5" s="543"/>
      <c r="D5" s="543"/>
      <c r="E5" s="543"/>
      <c r="F5" s="544"/>
      <c r="G5" s="544"/>
      <c r="H5" s="544"/>
      <c r="I5" s="545"/>
      <c r="J5" s="543" t="s">
        <v>35</v>
      </c>
      <c r="K5" s="543"/>
      <c r="L5" s="543"/>
      <c r="M5" s="543"/>
      <c r="N5" s="543"/>
      <c r="O5" s="543"/>
      <c r="P5" s="543"/>
      <c r="Q5" s="546"/>
    </row>
    <row r="6" spans="1:17" s="120" customFormat="1" ht="25.5" customHeight="1" thickBot="1">
      <c r="A6" s="557"/>
      <c r="B6" s="553" t="s">
        <v>156</v>
      </c>
      <c r="C6" s="554"/>
      <c r="D6" s="555"/>
      <c r="E6" s="559" t="s">
        <v>34</v>
      </c>
      <c r="F6" s="553" t="s">
        <v>146</v>
      </c>
      <c r="G6" s="554"/>
      <c r="H6" s="555"/>
      <c r="I6" s="561" t="s">
        <v>33</v>
      </c>
      <c r="J6" s="553" t="s">
        <v>157</v>
      </c>
      <c r="K6" s="554"/>
      <c r="L6" s="555"/>
      <c r="M6" s="559" t="s">
        <v>34</v>
      </c>
      <c r="N6" s="553" t="s">
        <v>147</v>
      </c>
      <c r="O6" s="554"/>
      <c r="P6" s="555"/>
      <c r="Q6" s="559" t="s">
        <v>33</v>
      </c>
    </row>
    <row r="7" spans="1:17" s="115" customFormat="1" ht="15" thickBot="1">
      <c r="A7" s="558"/>
      <c r="B7" s="119" t="s">
        <v>22</v>
      </c>
      <c r="C7" s="116" t="s">
        <v>21</v>
      </c>
      <c r="D7" s="116" t="s">
        <v>17</v>
      </c>
      <c r="E7" s="560"/>
      <c r="F7" s="119" t="s">
        <v>22</v>
      </c>
      <c r="G7" s="117" t="s">
        <v>21</v>
      </c>
      <c r="H7" s="116" t="s">
        <v>17</v>
      </c>
      <c r="I7" s="562"/>
      <c r="J7" s="119" t="s">
        <v>22</v>
      </c>
      <c r="K7" s="116" t="s">
        <v>21</v>
      </c>
      <c r="L7" s="117" t="s">
        <v>17</v>
      </c>
      <c r="M7" s="560"/>
      <c r="N7" s="118" t="s">
        <v>22</v>
      </c>
      <c r="O7" s="117" t="s">
        <v>21</v>
      </c>
      <c r="P7" s="116" t="s">
        <v>17</v>
      </c>
      <c r="Q7" s="560"/>
    </row>
    <row r="8" spans="1:17" s="96" customFormat="1" ht="17.25" customHeight="1" thickBot="1">
      <c r="A8" s="114" t="s">
        <v>24</v>
      </c>
      <c r="B8" s="110">
        <f>SUM(B9:B19)</f>
        <v>1599832</v>
      </c>
      <c r="C8" s="109">
        <f>SUM(C9:C19)</f>
        <v>71532</v>
      </c>
      <c r="D8" s="109">
        <f aca="true" t="shared" si="0" ref="D8:D17">C8+B8</f>
        <v>1671364</v>
      </c>
      <c r="E8" s="111">
        <f aca="true" t="shared" si="1" ref="E8:E17">(D8/$D$8)</f>
        <v>1</v>
      </c>
      <c r="F8" s="110">
        <f>SUM(F9:F19)</f>
        <v>1541080</v>
      </c>
      <c r="G8" s="109">
        <f>SUM(G9:G19)</f>
        <v>74497</v>
      </c>
      <c r="H8" s="109">
        <f aca="true" t="shared" si="2" ref="H8:H16">G8+F8</f>
        <v>1615577</v>
      </c>
      <c r="I8" s="108">
        <f>(D8/H8-1)*100</f>
        <v>3.453069708221901</v>
      </c>
      <c r="J8" s="113">
        <f>SUM(J9:J19)</f>
        <v>1599832</v>
      </c>
      <c r="K8" s="112">
        <f>SUM(K9:K19)</f>
        <v>71532</v>
      </c>
      <c r="L8" s="109">
        <f aca="true" t="shared" si="3" ref="L8:L17">K8+J8</f>
        <v>1671364</v>
      </c>
      <c r="M8" s="111">
        <f aca="true" t="shared" si="4" ref="M8:M17">(L8/$L$8)</f>
        <v>1</v>
      </c>
      <c r="N8" s="110">
        <f>SUM(N9:N19)</f>
        <v>1541080</v>
      </c>
      <c r="O8" s="109">
        <f>SUM(O9:O19)</f>
        <v>74497</v>
      </c>
      <c r="P8" s="109">
        <f aca="true" t="shared" si="5" ref="P8:P17">O8+N8</f>
        <v>1615577</v>
      </c>
      <c r="Q8" s="108">
        <f>(L8/P8-1)*100</f>
        <v>3.453069708221901</v>
      </c>
    </row>
    <row r="9" spans="1:17" s="96" customFormat="1" ht="18" customHeight="1" thickTop="1">
      <c r="A9" s="107" t="s">
        <v>158</v>
      </c>
      <c r="B9" s="104">
        <v>896129</v>
      </c>
      <c r="C9" s="103">
        <v>24549</v>
      </c>
      <c r="D9" s="103">
        <f t="shared" si="0"/>
        <v>920678</v>
      </c>
      <c r="E9" s="105">
        <f t="shared" si="1"/>
        <v>0.5508542723188964</v>
      </c>
      <c r="F9" s="104">
        <v>843027</v>
      </c>
      <c r="G9" s="103">
        <v>31100</v>
      </c>
      <c r="H9" s="103">
        <f t="shared" si="2"/>
        <v>874127</v>
      </c>
      <c r="I9" s="106">
        <f>(D9/H9-1)*100</f>
        <v>5.325427540849326</v>
      </c>
      <c r="J9" s="104">
        <v>896129</v>
      </c>
      <c r="K9" s="103">
        <v>24549</v>
      </c>
      <c r="L9" s="103">
        <f t="shared" si="3"/>
        <v>920678</v>
      </c>
      <c r="M9" s="105">
        <f t="shared" si="4"/>
        <v>0.5508542723188964</v>
      </c>
      <c r="N9" s="104">
        <v>843027</v>
      </c>
      <c r="O9" s="103">
        <v>31100</v>
      </c>
      <c r="P9" s="103">
        <f t="shared" si="5"/>
        <v>874127</v>
      </c>
      <c r="Q9" s="102">
        <f>(L9/P9-1)*100</f>
        <v>5.325427540849326</v>
      </c>
    </row>
    <row r="10" spans="1:17" s="96" customFormat="1" ht="18" customHeight="1">
      <c r="A10" s="107" t="s">
        <v>159</v>
      </c>
      <c r="B10" s="104">
        <v>271891</v>
      </c>
      <c r="C10" s="103">
        <v>0</v>
      </c>
      <c r="D10" s="103">
        <f t="shared" si="0"/>
        <v>271891</v>
      </c>
      <c r="E10" s="105">
        <f t="shared" si="1"/>
        <v>0.16267611364131332</v>
      </c>
      <c r="F10" s="104">
        <v>289406</v>
      </c>
      <c r="G10" s="103"/>
      <c r="H10" s="103">
        <f t="shared" si="2"/>
        <v>289406</v>
      </c>
      <c r="I10" s="106">
        <f>(D10/H10-1)*100</f>
        <v>-6.05205144330111</v>
      </c>
      <c r="J10" s="104">
        <v>271891</v>
      </c>
      <c r="K10" s="103"/>
      <c r="L10" s="103">
        <f t="shared" si="3"/>
        <v>271891</v>
      </c>
      <c r="M10" s="105">
        <f t="shared" si="4"/>
        <v>0.16267611364131332</v>
      </c>
      <c r="N10" s="104">
        <v>289406</v>
      </c>
      <c r="O10" s="103"/>
      <c r="P10" s="103">
        <f t="shared" si="5"/>
        <v>289406</v>
      </c>
      <c r="Q10" s="102">
        <f>(L10/P10-1)*100</f>
        <v>-6.05205144330111</v>
      </c>
    </row>
    <row r="11" spans="1:17" s="96" customFormat="1" ht="18" customHeight="1">
      <c r="A11" s="107" t="s">
        <v>160</v>
      </c>
      <c r="B11" s="104">
        <v>191275</v>
      </c>
      <c r="C11" s="103">
        <v>0</v>
      </c>
      <c r="D11" s="103">
        <f t="shared" si="0"/>
        <v>191275</v>
      </c>
      <c r="E11" s="105">
        <f t="shared" si="1"/>
        <v>0.11444245538374645</v>
      </c>
      <c r="F11" s="104">
        <v>154968</v>
      </c>
      <c r="G11" s="103"/>
      <c r="H11" s="103">
        <f t="shared" si="2"/>
        <v>154968</v>
      </c>
      <c r="I11" s="106">
        <f>(D11/H11-1)*100</f>
        <v>23.42870786226834</v>
      </c>
      <c r="J11" s="104">
        <v>191275</v>
      </c>
      <c r="K11" s="103"/>
      <c r="L11" s="103">
        <f t="shared" si="3"/>
        <v>191275</v>
      </c>
      <c r="M11" s="105">
        <f t="shared" si="4"/>
        <v>0.11444245538374645</v>
      </c>
      <c r="N11" s="104">
        <v>154968</v>
      </c>
      <c r="O11" s="103"/>
      <c r="P11" s="103">
        <f t="shared" si="5"/>
        <v>154968</v>
      </c>
      <c r="Q11" s="102">
        <f>(L11/P11-1)*100</f>
        <v>23.42870786226834</v>
      </c>
    </row>
    <row r="12" spans="1:17" s="96" customFormat="1" ht="18" customHeight="1">
      <c r="A12" s="107" t="s">
        <v>161</v>
      </c>
      <c r="B12" s="104">
        <v>90524</v>
      </c>
      <c r="C12" s="103">
        <v>0</v>
      </c>
      <c r="D12" s="103">
        <f t="shared" si="0"/>
        <v>90524</v>
      </c>
      <c r="E12" s="105">
        <f t="shared" si="1"/>
        <v>0.05416175052232787</v>
      </c>
      <c r="F12" s="104">
        <v>112197</v>
      </c>
      <c r="G12" s="103"/>
      <c r="H12" s="103">
        <f t="shared" si="2"/>
        <v>112197</v>
      </c>
      <c r="I12" s="106">
        <f>(D12/H12-1)*100</f>
        <v>-19.316915782061905</v>
      </c>
      <c r="J12" s="104">
        <v>90524</v>
      </c>
      <c r="K12" s="103"/>
      <c r="L12" s="103">
        <f t="shared" si="3"/>
        <v>90524</v>
      </c>
      <c r="M12" s="105">
        <f t="shared" si="4"/>
        <v>0.05416175052232787</v>
      </c>
      <c r="N12" s="104">
        <v>112197</v>
      </c>
      <c r="O12" s="103"/>
      <c r="P12" s="103">
        <f t="shared" si="5"/>
        <v>112197</v>
      </c>
      <c r="Q12" s="102">
        <f>(L12/P12-1)*100</f>
        <v>-19.316915782061905</v>
      </c>
    </row>
    <row r="13" spans="1:17" s="96" customFormat="1" ht="18" customHeight="1">
      <c r="A13" s="107" t="s">
        <v>162</v>
      </c>
      <c r="B13" s="104">
        <v>68988</v>
      </c>
      <c r="C13" s="103">
        <v>17</v>
      </c>
      <c r="D13" s="103">
        <f>C13+B13</f>
        <v>69005</v>
      </c>
      <c r="E13" s="105">
        <f>(D13/$D$8)</f>
        <v>0.04128663774019304</v>
      </c>
      <c r="F13" s="104">
        <v>65136</v>
      </c>
      <c r="G13" s="103">
        <v>37</v>
      </c>
      <c r="H13" s="103">
        <f>G13+F13</f>
        <v>65173</v>
      </c>
      <c r="I13" s="106">
        <f>(D13/H13-1)*100</f>
        <v>5.879735473278802</v>
      </c>
      <c r="J13" s="104">
        <v>68988</v>
      </c>
      <c r="K13" s="103">
        <v>17</v>
      </c>
      <c r="L13" s="103">
        <f>K13+J13</f>
        <v>69005</v>
      </c>
      <c r="M13" s="105">
        <f>(L13/$L$8)</f>
        <v>0.04128663774019304</v>
      </c>
      <c r="N13" s="104">
        <v>65136</v>
      </c>
      <c r="O13" s="103">
        <v>37</v>
      </c>
      <c r="P13" s="103">
        <f>O13+N13</f>
        <v>65173</v>
      </c>
      <c r="Q13" s="102">
        <f>(L13/P13-1)*100</f>
        <v>5.879735473278802</v>
      </c>
    </row>
    <row r="14" spans="1:17" s="96" customFormat="1" ht="18" customHeight="1">
      <c r="A14" s="107" t="s">
        <v>163</v>
      </c>
      <c r="B14" s="104">
        <v>57270</v>
      </c>
      <c r="C14" s="103">
        <v>0</v>
      </c>
      <c r="D14" s="103">
        <f>C14+B14</f>
        <v>57270</v>
      </c>
      <c r="E14" s="105">
        <f>(D14/$D$8)</f>
        <v>0.0342654263224528</v>
      </c>
      <c r="F14" s="104">
        <v>54243</v>
      </c>
      <c r="G14" s="103"/>
      <c r="H14" s="103">
        <f>G14+F14</f>
        <v>54243</v>
      </c>
      <c r="I14" s="106">
        <f>(D14/H14-1)*100</f>
        <v>5.58044355953764</v>
      </c>
      <c r="J14" s="104">
        <v>57270</v>
      </c>
      <c r="K14" s="103"/>
      <c r="L14" s="103">
        <f>K14+J14</f>
        <v>57270</v>
      </c>
      <c r="M14" s="105">
        <f>(L14/$L$8)</f>
        <v>0.0342654263224528</v>
      </c>
      <c r="N14" s="104">
        <v>54243</v>
      </c>
      <c r="O14" s="103"/>
      <c r="P14" s="103">
        <f>O14+N14</f>
        <v>54243</v>
      </c>
      <c r="Q14" s="102">
        <f>(L14/P14-1)*100</f>
        <v>5.58044355953764</v>
      </c>
    </row>
    <row r="15" spans="1:17" s="96" customFormat="1" ht="18" customHeight="1">
      <c r="A15" s="107" t="s">
        <v>164</v>
      </c>
      <c r="B15" s="104">
        <v>23516</v>
      </c>
      <c r="C15" s="103">
        <v>0</v>
      </c>
      <c r="D15" s="103">
        <f>C15+B15</f>
        <v>23516</v>
      </c>
      <c r="E15" s="105">
        <f>(D15/$D$8)</f>
        <v>0.014069945266261569</v>
      </c>
      <c r="F15" s="104">
        <v>22103</v>
      </c>
      <c r="G15" s="103"/>
      <c r="H15" s="103">
        <f>G15+F15</f>
        <v>22103</v>
      </c>
      <c r="I15" s="106">
        <f>(D15/H15-1)*100</f>
        <v>6.39279735782472</v>
      </c>
      <c r="J15" s="104">
        <v>23516</v>
      </c>
      <c r="K15" s="103"/>
      <c r="L15" s="103">
        <f>K15+J15</f>
        <v>23516</v>
      </c>
      <c r="M15" s="105">
        <f>(L15/$L$8)</f>
        <v>0.014069945266261569</v>
      </c>
      <c r="N15" s="104">
        <v>22103</v>
      </c>
      <c r="O15" s="103"/>
      <c r="P15" s="103">
        <f>O15+N15</f>
        <v>22103</v>
      </c>
      <c r="Q15" s="102">
        <f>(L15/P15-1)*100</f>
        <v>6.39279735782472</v>
      </c>
    </row>
    <row r="16" spans="1:17" s="96" customFormat="1" ht="18" customHeight="1">
      <c r="A16" s="480" t="s">
        <v>165</v>
      </c>
      <c r="B16" s="481">
        <v>0</v>
      </c>
      <c r="C16" s="482">
        <v>20885</v>
      </c>
      <c r="D16" s="482">
        <f t="shared" si="0"/>
        <v>20885</v>
      </c>
      <c r="E16" s="483">
        <f t="shared" si="1"/>
        <v>0.012495781888325942</v>
      </c>
      <c r="F16" s="481"/>
      <c r="G16" s="482">
        <v>15524</v>
      </c>
      <c r="H16" s="482">
        <f t="shared" si="2"/>
        <v>15524</v>
      </c>
      <c r="I16" s="106">
        <f>(D16/H16-1)*100</f>
        <v>34.53362535429012</v>
      </c>
      <c r="J16" s="481"/>
      <c r="K16" s="482">
        <v>20885</v>
      </c>
      <c r="L16" s="482">
        <f t="shared" si="3"/>
        <v>20885</v>
      </c>
      <c r="M16" s="483">
        <f t="shared" si="4"/>
        <v>0.012495781888325942</v>
      </c>
      <c r="N16" s="481"/>
      <c r="O16" s="482">
        <v>15524</v>
      </c>
      <c r="P16" s="482">
        <f t="shared" si="5"/>
        <v>15524</v>
      </c>
      <c r="Q16" s="102">
        <f>(L16/P16-1)*100</f>
        <v>34.53362535429012</v>
      </c>
    </row>
    <row r="17" spans="1:17" s="96" customFormat="1" ht="18" customHeight="1">
      <c r="A17" s="107" t="s">
        <v>166</v>
      </c>
      <c r="B17" s="104">
        <v>0</v>
      </c>
      <c r="C17" s="103">
        <v>6603</v>
      </c>
      <c r="D17" s="103">
        <f t="shared" si="0"/>
        <v>6603</v>
      </c>
      <c r="E17" s="105">
        <f t="shared" si="1"/>
        <v>0.00395066544451119</v>
      </c>
      <c r="F17" s="104"/>
      <c r="G17" s="103"/>
      <c r="H17" s="103"/>
      <c r="I17" s="106"/>
      <c r="J17" s="104"/>
      <c r="K17" s="103">
        <v>6603</v>
      </c>
      <c r="L17" s="103">
        <f t="shared" si="3"/>
        <v>6603</v>
      </c>
      <c r="M17" s="105">
        <f t="shared" si="4"/>
        <v>0.00395066544451119</v>
      </c>
      <c r="N17" s="104"/>
      <c r="O17" s="103"/>
      <c r="P17" s="103">
        <f t="shared" si="5"/>
        <v>0</v>
      </c>
      <c r="Q17" s="102"/>
    </row>
    <row r="18" spans="1:17" s="96" customFormat="1" ht="18" customHeight="1">
      <c r="A18" s="107" t="s">
        <v>167</v>
      </c>
      <c r="B18" s="104">
        <v>0</v>
      </c>
      <c r="C18" s="103">
        <v>4748</v>
      </c>
      <c r="D18" s="103">
        <f>C18+B18</f>
        <v>4748</v>
      </c>
      <c r="E18" s="105">
        <f>(D18/$D$8)</f>
        <v>0.0028407935075782415</v>
      </c>
      <c r="F18" s="104"/>
      <c r="G18" s="103">
        <v>5196</v>
      </c>
      <c r="H18" s="103">
        <f>G18+F18</f>
        <v>5196</v>
      </c>
      <c r="I18" s="106">
        <f>(D18/H18-1)*100</f>
        <v>-8.622016936104693</v>
      </c>
      <c r="J18" s="104"/>
      <c r="K18" s="103">
        <v>4748</v>
      </c>
      <c r="L18" s="103">
        <f>K18+J18</f>
        <v>4748</v>
      </c>
      <c r="M18" s="105">
        <f>(L18/$L$8)</f>
        <v>0.0028407935075782415</v>
      </c>
      <c r="N18" s="104"/>
      <c r="O18" s="103">
        <v>5196</v>
      </c>
      <c r="P18" s="103">
        <f>O18+N18</f>
        <v>5196</v>
      </c>
      <c r="Q18" s="102">
        <f>(L18/P18-1)*100</f>
        <v>-8.622016936104693</v>
      </c>
    </row>
    <row r="19" spans="1:17" s="96" customFormat="1" ht="18" customHeight="1" thickBot="1">
      <c r="A19" s="101" t="s">
        <v>168</v>
      </c>
      <c r="B19" s="98">
        <v>239</v>
      </c>
      <c r="C19" s="97">
        <v>14730</v>
      </c>
      <c r="D19" s="97">
        <f>C19+B19</f>
        <v>14969</v>
      </c>
      <c r="E19" s="99">
        <f>(D19/$D$8)</f>
        <v>0.008956157964393155</v>
      </c>
      <c r="F19" s="98">
        <v>0</v>
      </c>
      <c r="G19" s="97">
        <v>22640</v>
      </c>
      <c r="H19" s="97">
        <f>G19+F19</f>
        <v>22640</v>
      </c>
      <c r="I19" s="100">
        <f>(D19/H19-1)*100</f>
        <v>-33.882508833922266</v>
      </c>
      <c r="J19" s="98">
        <v>239</v>
      </c>
      <c r="K19" s="97">
        <v>14730</v>
      </c>
      <c r="L19" s="97">
        <f>K19+J19</f>
        <v>14969</v>
      </c>
      <c r="M19" s="99">
        <f>(L19/$L$8)</f>
        <v>0.008956157964393155</v>
      </c>
      <c r="N19" s="98">
        <v>0</v>
      </c>
      <c r="O19" s="97">
        <v>22640</v>
      </c>
      <c r="P19" s="97">
        <f>O19+N19</f>
        <v>22640</v>
      </c>
      <c r="Q19" s="437">
        <f>(L19/P19-1)*100</f>
        <v>-33.882508833922266</v>
      </c>
    </row>
    <row r="20" s="95" customFormat="1" ht="13.5">
      <c r="A20" s="94" t="s">
        <v>148</v>
      </c>
    </row>
    <row r="21" ht="14.25">
      <c r="A21" s="94" t="s">
        <v>0</v>
      </c>
    </row>
  </sheetData>
  <sheetProtection/>
  <mergeCells count="14"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</mergeCells>
  <conditionalFormatting sqref="Q20:Q65536 I20:I65536 Q3 I3 I5 Q5">
    <cfRule type="cellIs" priority="3" dxfId="89" operator="lessThan" stopIfTrue="1">
      <formula>0</formula>
    </cfRule>
  </conditionalFormatting>
  <conditionalFormatting sqref="Q8:Q19 I8:I19">
    <cfRule type="cellIs" priority="4" dxfId="89" operator="lessThan" stopIfTrue="1">
      <formula>0</formula>
    </cfRule>
    <cfRule type="cellIs" priority="5" dxfId="91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4"/>
  <sheetViews>
    <sheetView showGridLines="0" zoomScale="90" zoomScaleNormal="90" zoomScalePageLayoutView="0" workbookViewId="0" topLeftCell="A1">
      <pane xSplit="22326" topLeftCell="A1" activePane="topLeft" state="split"/>
      <selection pane="topLeft" activeCell="J20" sqref="J20"/>
      <selection pane="topRight" activeCell="J1" sqref="J1"/>
    </sheetView>
  </sheetViews>
  <sheetFormatPr defaultColWidth="9.140625" defaultRowHeight="15"/>
  <cols>
    <col min="1" max="1" width="24.421875" style="93" customWidth="1"/>
    <col min="2" max="2" width="10.28125" style="93" customWidth="1"/>
    <col min="3" max="3" width="11.140625" style="93" customWidth="1"/>
    <col min="4" max="4" width="8.140625" style="93" bestFit="1" customWidth="1"/>
    <col min="5" max="5" width="10.140625" style="93" bestFit="1" customWidth="1"/>
    <col min="6" max="6" width="8.8515625" style="93" customWidth="1"/>
    <col min="7" max="7" width="11.28125" style="93" customWidth="1"/>
    <col min="8" max="8" width="8.00390625" style="93" bestFit="1" customWidth="1"/>
    <col min="9" max="9" width="7.7109375" style="93" bestFit="1" customWidth="1"/>
    <col min="10" max="10" width="9.28125" style="93" customWidth="1"/>
    <col min="11" max="11" width="11.28125" style="93" customWidth="1"/>
    <col min="12" max="12" width="8.140625" style="93" bestFit="1" customWidth="1"/>
    <col min="13" max="13" width="10.28125" style="93" customWidth="1"/>
    <col min="14" max="14" width="9.00390625" style="93" customWidth="1"/>
    <col min="15" max="15" width="12.28125" style="93" customWidth="1"/>
    <col min="16" max="16" width="7.8515625" style="93" customWidth="1"/>
    <col min="17" max="17" width="7.7109375" style="93" bestFit="1" customWidth="1"/>
    <col min="18" max="16384" width="9.140625" style="93" customWidth="1"/>
  </cols>
  <sheetData>
    <row r="1" spans="14:17" ht="18.75" thickBot="1">
      <c r="N1" s="539" t="s">
        <v>28</v>
      </c>
      <c r="O1" s="540"/>
      <c r="P1" s="540"/>
      <c r="Q1" s="541"/>
    </row>
    <row r="2" ht="7.5" customHeight="1" thickBot="1"/>
    <row r="3" spans="1:17" ht="24" customHeight="1">
      <c r="A3" s="547" t="s">
        <v>41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9"/>
    </row>
    <row r="4" spans="1:17" ht="16.5" customHeight="1" thickBot="1">
      <c r="A4" s="550" t="s">
        <v>38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2"/>
    </row>
    <row r="5" spans="1:17" ht="15" thickBot="1">
      <c r="A5" s="556" t="s">
        <v>37</v>
      </c>
      <c r="B5" s="542" t="s">
        <v>36</v>
      </c>
      <c r="C5" s="543"/>
      <c r="D5" s="543"/>
      <c r="E5" s="543"/>
      <c r="F5" s="544"/>
      <c r="G5" s="544"/>
      <c r="H5" s="544"/>
      <c r="I5" s="545"/>
      <c r="J5" s="543" t="s">
        <v>35</v>
      </c>
      <c r="K5" s="543"/>
      <c r="L5" s="543"/>
      <c r="M5" s="543"/>
      <c r="N5" s="543"/>
      <c r="O5" s="543"/>
      <c r="P5" s="543"/>
      <c r="Q5" s="546"/>
    </row>
    <row r="6" spans="1:17" s="120" customFormat="1" ht="25.5" customHeight="1" thickBot="1">
      <c r="A6" s="557"/>
      <c r="B6" s="553" t="s">
        <v>156</v>
      </c>
      <c r="C6" s="554"/>
      <c r="D6" s="555"/>
      <c r="E6" s="559" t="s">
        <v>34</v>
      </c>
      <c r="F6" s="553" t="s">
        <v>146</v>
      </c>
      <c r="G6" s="554"/>
      <c r="H6" s="555"/>
      <c r="I6" s="561" t="s">
        <v>33</v>
      </c>
      <c r="J6" s="553" t="s">
        <v>157</v>
      </c>
      <c r="K6" s="554"/>
      <c r="L6" s="555"/>
      <c r="M6" s="559" t="s">
        <v>34</v>
      </c>
      <c r="N6" s="553" t="s">
        <v>147</v>
      </c>
      <c r="O6" s="554"/>
      <c r="P6" s="555"/>
      <c r="Q6" s="559" t="s">
        <v>33</v>
      </c>
    </row>
    <row r="7" spans="1:17" s="115" customFormat="1" ht="15" thickBot="1">
      <c r="A7" s="558"/>
      <c r="B7" s="119" t="s">
        <v>22</v>
      </c>
      <c r="C7" s="116" t="s">
        <v>21</v>
      </c>
      <c r="D7" s="116" t="s">
        <v>17</v>
      </c>
      <c r="E7" s="560"/>
      <c r="F7" s="119" t="s">
        <v>22</v>
      </c>
      <c r="G7" s="117" t="s">
        <v>21</v>
      </c>
      <c r="H7" s="116" t="s">
        <v>17</v>
      </c>
      <c r="I7" s="562"/>
      <c r="J7" s="119" t="s">
        <v>22</v>
      </c>
      <c r="K7" s="116" t="s">
        <v>21</v>
      </c>
      <c r="L7" s="117" t="s">
        <v>17</v>
      </c>
      <c r="M7" s="560"/>
      <c r="N7" s="118" t="s">
        <v>22</v>
      </c>
      <c r="O7" s="117" t="s">
        <v>21</v>
      </c>
      <c r="P7" s="116" t="s">
        <v>17</v>
      </c>
      <c r="Q7" s="560"/>
    </row>
    <row r="8" spans="1:17" s="122" customFormat="1" ht="17.25" customHeight="1" thickBot="1">
      <c r="A8" s="127" t="s">
        <v>24</v>
      </c>
      <c r="B8" s="125">
        <f>SUM(B9:B21)</f>
        <v>10756.940000000002</v>
      </c>
      <c r="C8" s="124">
        <f>SUM(C9:C21)</f>
        <v>1017.641</v>
      </c>
      <c r="D8" s="124">
        <f aca="true" t="shared" si="0" ref="D8:D21">C8+B8</f>
        <v>11774.581000000002</v>
      </c>
      <c r="E8" s="126">
        <f aca="true" t="shared" si="1" ref="E8:E18">(D8/$D$8)</f>
        <v>1</v>
      </c>
      <c r="F8" s="125">
        <f>SUM(F9:F21)</f>
        <v>9804.538999999999</v>
      </c>
      <c r="G8" s="124">
        <f>SUM(G9:G21)</f>
        <v>1154.3320000000003</v>
      </c>
      <c r="H8" s="124">
        <f aca="true" t="shared" si="2" ref="H8:H21">G8+F8</f>
        <v>10958.871</v>
      </c>
      <c r="I8" s="123">
        <f aca="true" t="shared" si="3" ref="I8:I19">(D8/H8-1)*100</f>
        <v>7.443376238300492</v>
      </c>
      <c r="J8" s="125">
        <f>SUM(J9:J21)</f>
        <v>10756.940000000002</v>
      </c>
      <c r="K8" s="124">
        <f>SUM(K9:K21)</f>
        <v>1017.641</v>
      </c>
      <c r="L8" s="124">
        <f aca="true" t="shared" si="4" ref="L8:L21">K8+J8</f>
        <v>11774.581000000002</v>
      </c>
      <c r="M8" s="126">
        <f aca="true" t="shared" si="5" ref="M8:M18">(L8/$L$8)</f>
        <v>1</v>
      </c>
      <c r="N8" s="125">
        <f>SUM(N9:N21)</f>
        <v>9804.538999999999</v>
      </c>
      <c r="O8" s="124">
        <f>SUM(O9:O21)</f>
        <v>1154.3320000000003</v>
      </c>
      <c r="P8" s="124">
        <f aca="true" t="shared" si="6" ref="P8:P21">O8+N8</f>
        <v>10958.871</v>
      </c>
      <c r="Q8" s="123">
        <f aca="true" t="shared" si="7" ref="Q8:Q19">(L8/P8-1)*100</f>
        <v>7.443376238300492</v>
      </c>
    </row>
    <row r="9" spans="1:17" s="96" customFormat="1" ht="17.25" customHeight="1" thickTop="1">
      <c r="A9" s="107" t="s">
        <v>158</v>
      </c>
      <c r="B9" s="104">
        <v>3548.367000000001</v>
      </c>
      <c r="C9" s="103">
        <v>230.803</v>
      </c>
      <c r="D9" s="103">
        <f t="shared" si="0"/>
        <v>3779.170000000001</v>
      </c>
      <c r="E9" s="105">
        <f t="shared" si="1"/>
        <v>0.32096004095602215</v>
      </c>
      <c r="F9" s="104">
        <v>3794.2859999999996</v>
      </c>
      <c r="G9" s="103">
        <v>226.471</v>
      </c>
      <c r="H9" s="103">
        <f t="shared" si="2"/>
        <v>4020.7569999999996</v>
      </c>
      <c r="I9" s="106">
        <f t="shared" si="3"/>
        <v>-6.008495415166815</v>
      </c>
      <c r="J9" s="104">
        <v>3548.367000000001</v>
      </c>
      <c r="K9" s="103">
        <v>230.803</v>
      </c>
      <c r="L9" s="103">
        <f t="shared" si="4"/>
        <v>3779.170000000001</v>
      </c>
      <c r="M9" s="105">
        <f t="shared" si="5"/>
        <v>0.32096004095602215</v>
      </c>
      <c r="N9" s="104">
        <v>3794.2859999999996</v>
      </c>
      <c r="O9" s="103">
        <v>226.471</v>
      </c>
      <c r="P9" s="103">
        <f t="shared" si="6"/>
        <v>4020.7569999999996</v>
      </c>
      <c r="Q9" s="102">
        <f t="shared" si="7"/>
        <v>-6.008495415166815</v>
      </c>
    </row>
    <row r="10" spans="1:17" s="96" customFormat="1" ht="17.25" customHeight="1">
      <c r="A10" s="107" t="s">
        <v>169</v>
      </c>
      <c r="B10" s="104">
        <v>2368.938</v>
      </c>
      <c r="C10" s="103">
        <v>0</v>
      </c>
      <c r="D10" s="103">
        <f t="shared" si="0"/>
        <v>2368.938</v>
      </c>
      <c r="E10" s="105">
        <f t="shared" si="1"/>
        <v>0.2011908534155058</v>
      </c>
      <c r="F10" s="104">
        <v>2056.917</v>
      </c>
      <c r="G10" s="103"/>
      <c r="H10" s="103">
        <f t="shared" si="2"/>
        <v>2056.917</v>
      </c>
      <c r="I10" s="106">
        <f t="shared" si="3"/>
        <v>15.169352968544692</v>
      </c>
      <c r="J10" s="104">
        <v>2368.938</v>
      </c>
      <c r="K10" s="103"/>
      <c r="L10" s="103">
        <f t="shared" si="4"/>
        <v>2368.938</v>
      </c>
      <c r="M10" s="105">
        <f t="shared" si="5"/>
        <v>0.2011908534155058</v>
      </c>
      <c r="N10" s="104">
        <v>2056.917</v>
      </c>
      <c r="O10" s="103"/>
      <c r="P10" s="103">
        <f t="shared" si="6"/>
        <v>2056.917</v>
      </c>
      <c r="Q10" s="102">
        <f t="shared" si="7"/>
        <v>15.169352968544692</v>
      </c>
    </row>
    <row r="11" spans="1:17" s="96" customFormat="1" ht="17.25" customHeight="1">
      <c r="A11" s="107" t="s">
        <v>159</v>
      </c>
      <c r="B11" s="104">
        <v>1678.6069999999995</v>
      </c>
      <c r="C11" s="103">
        <v>0</v>
      </c>
      <c r="D11" s="103">
        <f t="shared" si="0"/>
        <v>1678.6069999999995</v>
      </c>
      <c r="E11" s="105">
        <f t="shared" si="1"/>
        <v>0.14256193065383807</v>
      </c>
      <c r="F11" s="104">
        <v>1252.2180000000005</v>
      </c>
      <c r="G11" s="103"/>
      <c r="H11" s="103">
        <f t="shared" si="2"/>
        <v>1252.2180000000005</v>
      </c>
      <c r="I11" s="106">
        <f t="shared" si="3"/>
        <v>34.05070043714424</v>
      </c>
      <c r="J11" s="104">
        <v>1678.6069999999995</v>
      </c>
      <c r="K11" s="103"/>
      <c r="L11" s="103">
        <f t="shared" si="4"/>
        <v>1678.6069999999995</v>
      </c>
      <c r="M11" s="105">
        <f t="shared" si="5"/>
        <v>0.14256193065383807</v>
      </c>
      <c r="N11" s="104">
        <v>1252.2180000000005</v>
      </c>
      <c r="O11" s="103"/>
      <c r="P11" s="103">
        <f t="shared" si="6"/>
        <v>1252.2180000000005</v>
      </c>
      <c r="Q11" s="102">
        <f t="shared" si="7"/>
        <v>34.05070043714424</v>
      </c>
    </row>
    <row r="12" spans="1:17" s="96" customFormat="1" ht="17.25" customHeight="1">
      <c r="A12" s="107" t="s">
        <v>170</v>
      </c>
      <c r="B12" s="104">
        <v>1335.047</v>
      </c>
      <c r="C12" s="103">
        <v>0</v>
      </c>
      <c r="D12" s="103">
        <f>C12+B12</f>
        <v>1335.047</v>
      </c>
      <c r="E12" s="105">
        <f>(D12/$D$8)</f>
        <v>0.11338382232030166</v>
      </c>
      <c r="F12" s="104">
        <v>910.1590000000001</v>
      </c>
      <c r="G12" s="103"/>
      <c r="H12" s="103">
        <f>G12+F12</f>
        <v>910.1590000000001</v>
      </c>
      <c r="I12" s="106">
        <f>(D12/H12-1)*100</f>
        <v>46.68283234028338</v>
      </c>
      <c r="J12" s="104">
        <v>1335.047</v>
      </c>
      <c r="K12" s="103"/>
      <c r="L12" s="103">
        <f>K12+J12</f>
        <v>1335.047</v>
      </c>
      <c r="M12" s="105">
        <f>(L12/$L$8)</f>
        <v>0.11338382232030166</v>
      </c>
      <c r="N12" s="104">
        <v>910.1590000000001</v>
      </c>
      <c r="O12" s="103"/>
      <c r="P12" s="103">
        <f>O12+N12</f>
        <v>910.1590000000001</v>
      </c>
      <c r="Q12" s="102">
        <f>(L12/P12-1)*100</f>
        <v>46.68283234028338</v>
      </c>
    </row>
    <row r="13" spans="1:17" s="96" customFormat="1" ht="17.25" customHeight="1">
      <c r="A13" s="107" t="s">
        <v>161</v>
      </c>
      <c r="B13" s="104">
        <v>467.98499999999996</v>
      </c>
      <c r="C13" s="103">
        <v>0</v>
      </c>
      <c r="D13" s="103">
        <f>C13+B13</f>
        <v>467.98499999999996</v>
      </c>
      <c r="E13" s="105">
        <f>(D13/$D$8)</f>
        <v>0.03974536333819436</v>
      </c>
      <c r="F13" s="104">
        <v>592.5069999999998</v>
      </c>
      <c r="G13" s="103"/>
      <c r="H13" s="103">
        <f>G13+F13</f>
        <v>592.5069999999998</v>
      </c>
      <c r="I13" s="106">
        <f>(D13/H13-1)*100</f>
        <v>-21.01612301626815</v>
      </c>
      <c r="J13" s="104">
        <v>467.98499999999996</v>
      </c>
      <c r="K13" s="103"/>
      <c r="L13" s="103">
        <f>K13+J13</f>
        <v>467.98499999999996</v>
      </c>
      <c r="M13" s="105">
        <f>(L13/$L$8)</f>
        <v>0.03974536333819436</v>
      </c>
      <c r="N13" s="104">
        <v>592.5069999999998</v>
      </c>
      <c r="O13" s="103"/>
      <c r="P13" s="103">
        <f>O13+N13</f>
        <v>592.5069999999998</v>
      </c>
      <c r="Q13" s="102">
        <f>(L13/P13-1)*100</f>
        <v>-21.01612301626815</v>
      </c>
    </row>
    <row r="14" spans="1:17" s="96" customFormat="1" ht="17.25" customHeight="1">
      <c r="A14" s="107" t="s">
        <v>171</v>
      </c>
      <c r="B14" s="104">
        <v>301.699</v>
      </c>
      <c r="C14" s="103">
        <v>0</v>
      </c>
      <c r="D14" s="103">
        <f>C14+B14</f>
        <v>301.699</v>
      </c>
      <c r="E14" s="105">
        <f>(D14/$D$8)</f>
        <v>0.025622907515774868</v>
      </c>
      <c r="F14" s="104">
        <v>145.584</v>
      </c>
      <c r="G14" s="103"/>
      <c r="H14" s="103">
        <f>G14+F14</f>
        <v>145.584</v>
      </c>
      <c r="I14" s="106">
        <f>(D14/H14-1)*100</f>
        <v>107.23362457412904</v>
      </c>
      <c r="J14" s="104">
        <v>301.699</v>
      </c>
      <c r="K14" s="103"/>
      <c r="L14" s="103">
        <f>K14+J14</f>
        <v>301.699</v>
      </c>
      <c r="M14" s="105">
        <f>(L14/$L$8)</f>
        <v>0.025622907515774868</v>
      </c>
      <c r="N14" s="104">
        <v>145.584</v>
      </c>
      <c r="O14" s="103"/>
      <c r="P14" s="103">
        <f>O14+N14</f>
        <v>145.584</v>
      </c>
      <c r="Q14" s="102">
        <f>(L14/P14-1)*100</f>
        <v>107.23362457412904</v>
      </c>
    </row>
    <row r="15" spans="1:17" s="96" customFormat="1" ht="17.25" customHeight="1">
      <c r="A15" s="107" t="s">
        <v>165</v>
      </c>
      <c r="B15" s="104">
        <v>0</v>
      </c>
      <c r="C15" s="103">
        <v>242.329</v>
      </c>
      <c r="D15" s="103">
        <f>C15+B15</f>
        <v>242.329</v>
      </c>
      <c r="E15" s="105">
        <f>(D15/$D$8)</f>
        <v>0.020580689877627064</v>
      </c>
      <c r="F15" s="104"/>
      <c r="G15" s="103">
        <v>199.46300000000008</v>
      </c>
      <c r="H15" s="103">
        <f>G15+F15</f>
        <v>199.46300000000008</v>
      </c>
      <c r="I15" s="106">
        <f>(D15/H15-1)*100</f>
        <v>21.490702536309957</v>
      </c>
      <c r="J15" s="104"/>
      <c r="K15" s="103">
        <v>242.329</v>
      </c>
      <c r="L15" s="103">
        <f>K15+J15</f>
        <v>242.329</v>
      </c>
      <c r="M15" s="105">
        <f>(L15/$L$8)</f>
        <v>0.020580689877627064</v>
      </c>
      <c r="N15" s="104"/>
      <c r="O15" s="103">
        <v>199.46300000000008</v>
      </c>
      <c r="P15" s="103">
        <f>O15+N15</f>
        <v>199.46300000000008</v>
      </c>
      <c r="Q15" s="102">
        <f>(L15/P15-1)*100</f>
        <v>21.490702536309957</v>
      </c>
    </row>
    <row r="16" spans="1:17" s="96" customFormat="1" ht="17.25" customHeight="1">
      <c r="A16" s="480" t="s">
        <v>162</v>
      </c>
      <c r="B16" s="481">
        <v>225.6759999999999</v>
      </c>
      <c r="C16" s="482">
        <v>0.168</v>
      </c>
      <c r="D16" s="482">
        <f t="shared" si="0"/>
        <v>225.8439999999999</v>
      </c>
      <c r="E16" s="483">
        <f t="shared" si="1"/>
        <v>0.019180640058444533</v>
      </c>
      <c r="F16" s="481">
        <v>82.89199999999994</v>
      </c>
      <c r="G16" s="482">
        <v>0.132</v>
      </c>
      <c r="H16" s="482">
        <f t="shared" si="2"/>
        <v>83.02399999999994</v>
      </c>
      <c r="I16" s="484">
        <f t="shared" si="3"/>
        <v>172.02254769705152</v>
      </c>
      <c r="J16" s="481">
        <v>225.6759999999999</v>
      </c>
      <c r="K16" s="482">
        <v>0.168</v>
      </c>
      <c r="L16" s="482">
        <f t="shared" si="4"/>
        <v>225.8439999999999</v>
      </c>
      <c r="M16" s="483">
        <f t="shared" si="5"/>
        <v>0.019180640058444533</v>
      </c>
      <c r="N16" s="481">
        <v>82.89199999999994</v>
      </c>
      <c r="O16" s="482">
        <v>0.132</v>
      </c>
      <c r="P16" s="482">
        <f t="shared" si="6"/>
        <v>83.02399999999994</v>
      </c>
      <c r="Q16" s="485">
        <f t="shared" si="7"/>
        <v>172.02254769705152</v>
      </c>
    </row>
    <row r="17" spans="1:17" s="96" customFormat="1" ht="17.25" customHeight="1">
      <c r="A17" s="107" t="s">
        <v>172</v>
      </c>
      <c r="B17" s="104">
        <v>217.5000000000001</v>
      </c>
      <c r="C17" s="103">
        <v>0</v>
      </c>
      <c r="D17" s="103">
        <f t="shared" si="0"/>
        <v>217.5000000000001</v>
      </c>
      <c r="E17" s="105">
        <f t="shared" si="1"/>
        <v>0.01847199488457382</v>
      </c>
      <c r="F17" s="104">
        <v>172.3</v>
      </c>
      <c r="G17" s="103"/>
      <c r="H17" s="103">
        <f t="shared" si="2"/>
        <v>172.3</v>
      </c>
      <c r="I17" s="484">
        <f t="shared" si="3"/>
        <v>26.233313987231632</v>
      </c>
      <c r="J17" s="104">
        <v>217.5000000000001</v>
      </c>
      <c r="K17" s="103"/>
      <c r="L17" s="103">
        <f t="shared" si="4"/>
        <v>217.5000000000001</v>
      </c>
      <c r="M17" s="105">
        <f t="shared" si="5"/>
        <v>0.01847199488457382</v>
      </c>
      <c r="N17" s="104">
        <v>172.3</v>
      </c>
      <c r="O17" s="103"/>
      <c r="P17" s="103">
        <f t="shared" si="6"/>
        <v>172.3</v>
      </c>
      <c r="Q17" s="102">
        <f t="shared" si="7"/>
        <v>26.233313987231632</v>
      </c>
    </row>
    <row r="18" spans="1:17" s="96" customFormat="1" ht="17.25" customHeight="1">
      <c r="A18" s="107" t="s">
        <v>173</v>
      </c>
      <c r="B18" s="104">
        <v>216.69099999999995</v>
      </c>
      <c r="C18" s="103">
        <v>0</v>
      </c>
      <c r="D18" s="103">
        <f t="shared" si="0"/>
        <v>216.69099999999995</v>
      </c>
      <c r="E18" s="105">
        <f t="shared" si="1"/>
        <v>0.018403287556474402</v>
      </c>
      <c r="F18" s="104">
        <v>207.586</v>
      </c>
      <c r="G18" s="103"/>
      <c r="H18" s="103">
        <f t="shared" si="2"/>
        <v>207.586</v>
      </c>
      <c r="I18" s="106">
        <f t="shared" si="3"/>
        <v>4.386133939668335</v>
      </c>
      <c r="J18" s="104">
        <v>216.69099999999995</v>
      </c>
      <c r="K18" s="103"/>
      <c r="L18" s="103">
        <f t="shared" si="4"/>
        <v>216.69099999999995</v>
      </c>
      <c r="M18" s="105">
        <f t="shared" si="5"/>
        <v>0.018403287556474402</v>
      </c>
      <c r="N18" s="104">
        <v>207.586</v>
      </c>
      <c r="O18" s="103"/>
      <c r="P18" s="103">
        <f t="shared" si="6"/>
        <v>207.586</v>
      </c>
      <c r="Q18" s="102">
        <f t="shared" si="7"/>
        <v>4.386133939668335</v>
      </c>
    </row>
    <row r="19" spans="1:17" s="96" customFormat="1" ht="17.25" customHeight="1">
      <c r="A19" s="107" t="s">
        <v>174</v>
      </c>
      <c r="B19" s="104">
        <v>156.859</v>
      </c>
      <c r="C19" s="103">
        <v>0</v>
      </c>
      <c r="D19" s="103">
        <f>C19+B19</f>
        <v>156.859</v>
      </c>
      <c r="E19" s="105">
        <f>(D19/$D$8)</f>
        <v>0.013321832853330405</v>
      </c>
      <c r="F19" s="104">
        <v>277.81100000000004</v>
      </c>
      <c r="G19" s="103"/>
      <c r="H19" s="103">
        <f>G19+F19</f>
        <v>277.81100000000004</v>
      </c>
      <c r="I19" s="106">
        <f t="shared" si="3"/>
        <v>-43.53751291345556</v>
      </c>
      <c r="J19" s="104">
        <v>156.859</v>
      </c>
      <c r="K19" s="103"/>
      <c r="L19" s="103">
        <f>K19+J19</f>
        <v>156.859</v>
      </c>
      <c r="M19" s="105">
        <f>(L19/$L$8)</f>
        <v>0.013321832853330405</v>
      </c>
      <c r="N19" s="104">
        <v>277.81100000000004</v>
      </c>
      <c r="O19" s="103"/>
      <c r="P19" s="103">
        <f>O19+N19</f>
        <v>277.81100000000004</v>
      </c>
      <c r="Q19" s="102">
        <f t="shared" si="7"/>
        <v>-43.53751291345556</v>
      </c>
    </row>
    <row r="20" spans="1:17" s="96" customFormat="1" ht="17.25" customHeight="1">
      <c r="A20" s="480" t="s">
        <v>175</v>
      </c>
      <c r="B20" s="481">
        <v>0</v>
      </c>
      <c r="C20" s="482">
        <v>144.356</v>
      </c>
      <c r="D20" s="482">
        <f>C20+B20</f>
        <v>144.356</v>
      </c>
      <c r="E20" s="483">
        <f>(D20/$D$8)</f>
        <v>0.012259969165781778</v>
      </c>
      <c r="F20" s="481"/>
      <c r="G20" s="482">
        <v>385.408</v>
      </c>
      <c r="H20" s="482">
        <f>G20+F20</f>
        <v>385.408</v>
      </c>
      <c r="I20" s="484">
        <f>(D20/H20-1)*100</f>
        <v>-62.54462803055463</v>
      </c>
      <c r="J20" s="481"/>
      <c r="K20" s="482">
        <v>144.356</v>
      </c>
      <c r="L20" s="482">
        <f>K20+J20</f>
        <v>144.356</v>
      </c>
      <c r="M20" s="483">
        <f>(L20/$L$8)</f>
        <v>0.012259969165781778</v>
      </c>
      <c r="N20" s="481"/>
      <c r="O20" s="482">
        <v>385.408</v>
      </c>
      <c r="P20" s="482">
        <f>O20+N20</f>
        <v>385.408</v>
      </c>
      <c r="Q20" s="485">
        <f>(L20/P20-1)*100</f>
        <v>-62.54462803055463</v>
      </c>
    </row>
    <row r="21" spans="1:17" s="96" customFormat="1" ht="17.25" customHeight="1" thickBot="1">
      <c r="A21" s="101" t="s">
        <v>168</v>
      </c>
      <c r="B21" s="98">
        <v>239.57099999999997</v>
      </c>
      <c r="C21" s="97">
        <v>399.985</v>
      </c>
      <c r="D21" s="97">
        <f t="shared" si="0"/>
        <v>639.556</v>
      </c>
      <c r="E21" s="99">
        <f>(D21/$D$8)</f>
        <v>0.05431666740413098</v>
      </c>
      <c r="F21" s="98">
        <v>312.279</v>
      </c>
      <c r="G21" s="97">
        <v>342.85800000000006</v>
      </c>
      <c r="H21" s="97">
        <f t="shared" si="2"/>
        <v>655.1370000000001</v>
      </c>
      <c r="I21" s="100">
        <f>(D21/H21-1)*100</f>
        <v>-2.378281183935571</v>
      </c>
      <c r="J21" s="98">
        <v>239.57099999999997</v>
      </c>
      <c r="K21" s="97">
        <v>399.985</v>
      </c>
      <c r="L21" s="97">
        <f t="shared" si="4"/>
        <v>639.556</v>
      </c>
      <c r="M21" s="99">
        <f>(L21/$L$8)</f>
        <v>0.05431666740413098</v>
      </c>
      <c r="N21" s="98">
        <v>312.279</v>
      </c>
      <c r="O21" s="97">
        <v>342.85800000000006</v>
      </c>
      <c r="P21" s="97">
        <f t="shared" si="6"/>
        <v>655.1370000000001</v>
      </c>
      <c r="Q21" s="437">
        <f>(L21/P21-1)*100</f>
        <v>-2.378281183935571</v>
      </c>
    </row>
    <row r="22" s="95" customFormat="1" ht="14.25">
      <c r="A22" s="121" t="s">
        <v>148</v>
      </c>
    </row>
    <row r="23" ht="14.25">
      <c r="A23" s="121" t="s">
        <v>40</v>
      </c>
    </row>
    <row r="24" ht="14.25">
      <c r="A24" s="93" t="s">
        <v>29</v>
      </c>
    </row>
  </sheetData>
  <sheetProtection/>
  <mergeCells count="14"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</mergeCells>
  <conditionalFormatting sqref="Q22:Q65536 I22:I65536 Q3 I3">
    <cfRule type="cellIs" priority="8" dxfId="89" operator="lessThan" stopIfTrue="1">
      <formula>0</formula>
    </cfRule>
  </conditionalFormatting>
  <conditionalFormatting sqref="Q8:Q21 I8:I21">
    <cfRule type="cellIs" priority="9" dxfId="89" operator="lessThan" stopIfTrue="1">
      <formula>0</formula>
    </cfRule>
    <cfRule type="cellIs" priority="10" dxfId="91" operator="greaterThanOrEqual" stopIfTrue="1">
      <formula>0</formula>
    </cfRule>
  </conditionalFormatting>
  <conditionalFormatting sqref="I5 Q5">
    <cfRule type="cellIs" priority="1" dxfId="89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38"/>
  <sheetViews>
    <sheetView showGridLines="0" zoomScale="80" zoomScaleNormal="80" zoomScalePageLayoutView="0" workbookViewId="0" topLeftCell="A1">
      <selection activeCell="T10" sqref="T10:W36"/>
    </sheetView>
  </sheetViews>
  <sheetFormatPr defaultColWidth="8.00390625" defaultRowHeight="15"/>
  <cols>
    <col min="1" max="1" width="29.8515625" style="128" customWidth="1"/>
    <col min="2" max="2" width="10.7109375" style="128" bestFit="1" customWidth="1"/>
    <col min="3" max="3" width="12.28125" style="128" bestFit="1" customWidth="1"/>
    <col min="4" max="4" width="9.7109375" style="128" bestFit="1" customWidth="1"/>
    <col min="5" max="5" width="11.7109375" style="128" bestFit="1" customWidth="1"/>
    <col min="6" max="6" width="11.7109375" style="128" customWidth="1"/>
    <col min="7" max="7" width="10.7109375" style="128" customWidth="1"/>
    <col min="8" max="8" width="10.28125" style="128" bestFit="1" customWidth="1"/>
    <col min="9" max="9" width="11.7109375" style="128" bestFit="1" customWidth="1"/>
    <col min="10" max="10" width="9.7109375" style="128" bestFit="1" customWidth="1"/>
    <col min="11" max="11" width="11.7109375" style="128" bestFit="1" customWidth="1"/>
    <col min="12" max="12" width="10.8515625" style="128" customWidth="1"/>
    <col min="13" max="13" width="9.28125" style="128" customWidth="1"/>
    <col min="14" max="14" width="11.140625" style="128" customWidth="1"/>
    <col min="15" max="15" width="12.28125" style="128" bestFit="1" customWidth="1"/>
    <col min="16" max="16" width="9.28125" style="128" customWidth="1"/>
    <col min="17" max="17" width="10.7109375" style="128" bestFit="1" customWidth="1"/>
    <col min="18" max="18" width="12.7109375" style="128" bestFit="1" customWidth="1"/>
    <col min="19" max="19" width="10.140625" style="128" customWidth="1"/>
    <col min="20" max="21" width="11.140625" style="128" bestFit="1" customWidth="1"/>
    <col min="22" max="23" width="10.28125" style="128" customWidth="1"/>
    <col min="24" max="24" width="12.7109375" style="128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7" t="s">
        <v>28</v>
      </c>
      <c r="Y1" s="578"/>
    </row>
    <row r="2" ht="5.25" customHeight="1" thickBot="1"/>
    <row r="3" spans="1:25" ht="24" customHeight="1" thickTop="1">
      <c r="A3" s="579" t="s">
        <v>46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1"/>
    </row>
    <row r="4" spans="1:25" ht="21" customHeight="1" thickBot="1">
      <c r="A4" s="591" t="s">
        <v>45</v>
      </c>
      <c r="B4" s="592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593"/>
    </row>
    <row r="5" spans="1:25" s="174" customFormat="1" ht="19.5" customHeight="1" thickBot="1" thickTop="1">
      <c r="A5" s="582" t="s">
        <v>44</v>
      </c>
      <c r="B5" s="568" t="s">
        <v>36</v>
      </c>
      <c r="C5" s="569"/>
      <c r="D5" s="569"/>
      <c r="E5" s="569"/>
      <c r="F5" s="569"/>
      <c r="G5" s="569"/>
      <c r="H5" s="569"/>
      <c r="I5" s="569"/>
      <c r="J5" s="570"/>
      <c r="K5" s="570"/>
      <c r="L5" s="570"/>
      <c r="M5" s="571"/>
      <c r="N5" s="572" t="s">
        <v>35</v>
      </c>
      <c r="O5" s="569"/>
      <c r="P5" s="569"/>
      <c r="Q5" s="569"/>
      <c r="R5" s="569"/>
      <c r="S5" s="569"/>
      <c r="T5" s="569"/>
      <c r="U5" s="569"/>
      <c r="V5" s="569"/>
      <c r="W5" s="569"/>
      <c r="X5" s="569"/>
      <c r="Y5" s="571"/>
    </row>
    <row r="6" spans="1:25" s="173" customFormat="1" ht="26.25" customHeight="1" thickBot="1">
      <c r="A6" s="583"/>
      <c r="B6" s="575" t="s">
        <v>156</v>
      </c>
      <c r="C6" s="564"/>
      <c r="D6" s="564"/>
      <c r="E6" s="564"/>
      <c r="F6" s="576"/>
      <c r="G6" s="565" t="s">
        <v>34</v>
      </c>
      <c r="H6" s="575" t="s">
        <v>146</v>
      </c>
      <c r="I6" s="564"/>
      <c r="J6" s="564"/>
      <c r="K6" s="564"/>
      <c r="L6" s="576"/>
      <c r="M6" s="565" t="s">
        <v>33</v>
      </c>
      <c r="N6" s="563" t="s">
        <v>157</v>
      </c>
      <c r="O6" s="564"/>
      <c r="P6" s="564"/>
      <c r="Q6" s="564"/>
      <c r="R6" s="564"/>
      <c r="S6" s="565" t="s">
        <v>34</v>
      </c>
      <c r="T6" s="563" t="s">
        <v>147</v>
      </c>
      <c r="U6" s="564"/>
      <c r="V6" s="564"/>
      <c r="W6" s="564"/>
      <c r="X6" s="564"/>
      <c r="Y6" s="565" t="s">
        <v>33</v>
      </c>
    </row>
    <row r="7" spans="1:25" s="168" customFormat="1" ht="26.25" customHeight="1">
      <c r="A7" s="584"/>
      <c r="B7" s="588" t="s">
        <v>22</v>
      </c>
      <c r="C7" s="589"/>
      <c r="D7" s="586" t="s">
        <v>21</v>
      </c>
      <c r="E7" s="587"/>
      <c r="F7" s="573" t="s">
        <v>17</v>
      </c>
      <c r="G7" s="566"/>
      <c r="H7" s="588" t="s">
        <v>22</v>
      </c>
      <c r="I7" s="589"/>
      <c r="J7" s="586" t="s">
        <v>21</v>
      </c>
      <c r="K7" s="587"/>
      <c r="L7" s="573" t="s">
        <v>17</v>
      </c>
      <c r="M7" s="566"/>
      <c r="N7" s="589" t="s">
        <v>22</v>
      </c>
      <c r="O7" s="589"/>
      <c r="P7" s="594" t="s">
        <v>21</v>
      </c>
      <c r="Q7" s="589"/>
      <c r="R7" s="573" t="s">
        <v>17</v>
      </c>
      <c r="S7" s="566"/>
      <c r="T7" s="595" t="s">
        <v>22</v>
      </c>
      <c r="U7" s="587"/>
      <c r="V7" s="586" t="s">
        <v>21</v>
      </c>
      <c r="W7" s="590"/>
      <c r="X7" s="573" t="s">
        <v>17</v>
      </c>
      <c r="Y7" s="566"/>
    </row>
    <row r="8" spans="1:25" s="168" customFormat="1" ht="31.5" thickBot="1">
      <c r="A8" s="585"/>
      <c r="B8" s="171" t="s">
        <v>19</v>
      </c>
      <c r="C8" s="169" t="s">
        <v>18</v>
      </c>
      <c r="D8" s="170" t="s">
        <v>19</v>
      </c>
      <c r="E8" s="169" t="s">
        <v>18</v>
      </c>
      <c r="F8" s="574"/>
      <c r="G8" s="567"/>
      <c r="H8" s="171" t="s">
        <v>19</v>
      </c>
      <c r="I8" s="169" t="s">
        <v>18</v>
      </c>
      <c r="J8" s="170" t="s">
        <v>19</v>
      </c>
      <c r="K8" s="169" t="s">
        <v>18</v>
      </c>
      <c r="L8" s="574"/>
      <c r="M8" s="567"/>
      <c r="N8" s="172" t="s">
        <v>19</v>
      </c>
      <c r="O8" s="169" t="s">
        <v>18</v>
      </c>
      <c r="P8" s="170" t="s">
        <v>19</v>
      </c>
      <c r="Q8" s="169" t="s">
        <v>18</v>
      </c>
      <c r="R8" s="574"/>
      <c r="S8" s="567"/>
      <c r="T8" s="171" t="s">
        <v>19</v>
      </c>
      <c r="U8" s="169" t="s">
        <v>18</v>
      </c>
      <c r="V8" s="170" t="s">
        <v>19</v>
      </c>
      <c r="W8" s="169" t="s">
        <v>18</v>
      </c>
      <c r="X8" s="574"/>
      <c r="Y8" s="567"/>
    </row>
    <row r="9" spans="1:25" s="157" customFormat="1" ht="18" customHeight="1" thickBot="1" thickTop="1">
      <c r="A9" s="167" t="s">
        <v>24</v>
      </c>
      <c r="B9" s="166">
        <f>SUM(B10:B36)</f>
        <v>426806</v>
      </c>
      <c r="C9" s="160">
        <f>SUM(C10:C36)</f>
        <v>426759</v>
      </c>
      <c r="D9" s="161">
        <f>SUM(D10:D36)</f>
        <v>4765</v>
      </c>
      <c r="E9" s="160">
        <f>SUM(E10:E36)</f>
        <v>4960</v>
      </c>
      <c r="F9" s="159">
        <f aca="true" t="shared" si="0" ref="F9:F36">SUM(B9:E9)</f>
        <v>863290</v>
      </c>
      <c r="G9" s="163">
        <f aca="true" t="shared" si="1" ref="G9:G36">F9/$F$9</f>
        <v>1</v>
      </c>
      <c r="H9" s="162">
        <f>SUM(H10:H36)</f>
        <v>385032</v>
      </c>
      <c r="I9" s="160">
        <f>SUM(I10:I36)</f>
        <v>376028</v>
      </c>
      <c r="J9" s="161">
        <f>SUM(J10:J36)</f>
        <v>6241</v>
      </c>
      <c r="K9" s="160">
        <f>SUM(K10:K36)</f>
        <v>6760</v>
      </c>
      <c r="L9" s="159">
        <f aca="true" t="shared" si="2" ref="L9:L36">SUM(H9:K9)</f>
        <v>774061</v>
      </c>
      <c r="M9" s="165">
        <f aca="true" t="shared" si="3" ref="M9:M36">IF(ISERROR(F9/L9-1),"         /0",(F9/L9-1))</f>
        <v>0.11527386084559232</v>
      </c>
      <c r="N9" s="164">
        <f>SUM(N10:N36)</f>
        <v>426806</v>
      </c>
      <c r="O9" s="160">
        <f>SUM(O10:O36)</f>
        <v>426759</v>
      </c>
      <c r="P9" s="161">
        <f>SUM(P10:P36)</f>
        <v>4765</v>
      </c>
      <c r="Q9" s="160">
        <f>SUM(Q10:Q36)</f>
        <v>4960</v>
      </c>
      <c r="R9" s="159">
        <f aca="true" t="shared" si="4" ref="R9:R36">SUM(N9:Q9)</f>
        <v>863290</v>
      </c>
      <c r="S9" s="163">
        <f aca="true" t="shared" si="5" ref="S9:S36">R9/$R$9</f>
        <v>1</v>
      </c>
      <c r="T9" s="162">
        <f>SUM(T10:T36)</f>
        <v>385032</v>
      </c>
      <c r="U9" s="160">
        <f>SUM(U10:U36)</f>
        <v>376028</v>
      </c>
      <c r="V9" s="161">
        <f>SUM(V10:V36)</f>
        <v>6241</v>
      </c>
      <c r="W9" s="160">
        <f>SUM(W10:W36)</f>
        <v>6760</v>
      </c>
      <c r="X9" s="159">
        <f aca="true" t="shared" si="6" ref="X9:X36">SUM(T9:W9)</f>
        <v>774061</v>
      </c>
      <c r="Y9" s="158">
        <f>IF(ISERROR(R9/X9-1),"         /0",(R9/X9-1))</f>
        <v>0.11527386084559232</v>
      </c>
    </row>
    <row r="10" spans="1:25" ht="19.5" customHeight="1" thickTop="1">
      <c r="A10" s="156" t="s">
        <v>158</v>
      </c>
      <c r="B10" s="154">
        <v>126275</v>
      </c>
      <c r="C10" s="150">
        <v>129120</v>
      </c>
      <c r="D10" s="151">
        <v>2685</v>
      </c>
      <c r="E10" s="150">
        <v>2465</v>
      </c>
      <c r="F10" s="149">
        <f t="shared" si="0"/>
        <v>260545</v>
      </c>
      <c r="G10" s="153">
        <f t="shared" si="1"/>
        <v>0.30180472378922496</v>
      </c>
      <c r="H10" s="152">
        <v>134073</v>
      </c>
      <c r="I10" s="150">
        <v>133747</v>
      </c>
      <c r="J10" s="151">
        <v>4821</v>
      </c>
      <c r="K10" s="150">
        <v>5135</v>
      </c>
      <c r="L10" s="149">
        <f t="shared" si="2"/>
        <v>277776</v>
      </c>
      <c r="M10" s="155">
        <f t="shared" si="3"/>
        <v>-0.06203199700478079</v>
      </c>
      <c r="N10" s="154">
        <v>126275</v>
      </c>
      <c r="O10" s="150">
        <v>129120</v>
      </c>
      <c r="P10" s="151">
        <v>2685</v>
      </c>
      <c r="Q10" s="150">
        <v>2465</v>
      </c>
      <c r="R10" s="149">
        <f t="shared" si="4"/>
        <v>260545</v>
      </c>
      <c r="S10" s="153">
        <f t="shared" si="5"/>
        <v>0.30180472378922496</v>
      </c>
      <c r="T10" s="152">
        <v>134073</v>
      </c>
      <c r="U10" s="150">
        <v>133747</v>
      </c>
      <c r="V10" s="151">
        <v>4821</v>
      </c>
      <c r="W10" s="150">
        <v>5135</v>
      </c>
      <c r="X10" s="149">
        <f t="shared" si="6"/>
        <v>277776</v>
      </c>
      <c r="Y10" s="148">
        <f aca="true" t="shared" si="7" ref="Y10:Y36">IF(ISERROR(R10/X10-1),"         /0",IF(R10/X10&gt;5,"  *  ",(R10/X10-1)))</f>
        <v>-0.06203199700478079</v>
      </c>
    </row>
    <row r="11" spans="1:25" ht="19.5" customHeight="1">
      <c r="A11" s="147" t="s">
        <v>161</v>
      </c>
      <c r="B11" s="145">
        <v>73812</v>
      </c>
      <c r="C11" s="141">
        <v>67978</v>
      </c>
      <c r="D11" s="142">
        <v>449</v>
      </c>
      <c r="E11" s="141">
        <v>753</v>
      </c>
      <c r="F11" s="140">
        <f t="shared" si="0"/>
        <v>142992</v>
      </c>
      <c r="G11" s="144">
        <f t="shared" si="1"/>
        <v>0.1656361130095333</v>
      </c>
      <c r="H11" s="143">
        <v>62952</v>
      </c>
      <c r="I11" s="141">
        <v>58514</v>
      </c>
      <c r="J11" s="142">
        <v>389</v>
      </c>
      <c r="K11" s="141">
        <v>631</v>
      </c>
      <c r="L11" s="140">
        <f t="shared" si="2"/>
        <v>122486</v>
      </c>
      <c r="M11" s="146">
        <f t="shared" si="3"/>
        <v>0.1674150515160917</v>
      </c>
      <c r="N11" s="145">
        <v>73812</v>
      </c>
      <c r="O11" s="141">
        <v>67978</v>
      </c>
      <c r="P11" s="142">
        <v>449</v>
      </c>
      <c r="Q11" s="141">
        <v>753</v>
      </c>
      <c r="R11" s="140">
        <f t="shared" si="4"/>
        <v>142992</v>
      </c>
      <c r="S11" s="144">
        <f t="shared" si="5"/>
        <v>0.1656361130095333</v>
      </c>
      <c r="T11" s="143">
        <v>62952</v>
      </c>
      <c r="U11" s="141">
        <v>58514</v>
      </c>
      <c r="V11" s="142">
        <v>389</v>
      </c>
      <c r="W11" s="141">
        <v>631</v>
      </c>
      <c r="X11" s="140">
        <f t="shared" si="6"/>
        <v>122486</v>
      </c>
      <c r="Y11" s="139">
        <f t="shared" si="7"/>
        <v>0.1674150515160917</v>
      </c>
    </row>
    <row r="12" spans="1:25" ht="19.5" customHeight="1">
      <c r="A12" s="147" t="s">
        <v>176</v>
      </c>
      <c r="B12" s="145">
        <v>27936</v>
      </c>
      <c r="C12" s="141">
        <v>26711</v>
      </c>
      <c r="D12" s="142">
        <v>0</v>
      </c>
      <c r="E12" s="141">
        <v>0</v>
      </c>
      <c r="F12" s="140">
        <f>SUM(B12:E12)</f>
        <v>54647</v>
      </c>
      <c r="G12" s="144">
        <f>F12/$F$9</f>
        <v>0.06330086066095982</v>
      </c>
      <c r="H12" s="143">
        <v>24003</v>
      </c>
      <c r="I12" s="141">
        <v>22311</v>
      </c>
      <c r="J12" s="142"/>
      <c r="K12" s="141"/>
      <c r="L12" s="140">
        <f>SUM(H12:K12)</f>
        <v>46314</v>
      </c>
      <c r="M12" s="146">
        <f>IF(ISERROR(F12/L12-1),"         /0",(F12/L12-1))</f>
        <v>0.1799239970635229</v>
      </c>
      <c r="N12" s="145">
        <v>27936</v>
      </c>
      <c r="O12" s="141">
        <v>26711</v>
      </c>
      <c r="P12" s="142"/>
      <c r="Q12" s="141"/>
      <c r="R12" s="140">
        <f>SUM(N12:Q12)</f>
        <v>54647</v>
      </c>
      <c r="S12" s="144">
        <f>R12/$R$9</f>
        <v>0.06330086066095982</v>
      </c>
      <c r="T12" s="143">
        <v>24003</v>
      </c>
      <c r="U12" s="141">
        <v>22311</v>
      </c>
      <c r="V12" s="142"/>
      <c r="W12" s="141"/>
      <c r="X12" s="140">
        <f>SUM(T12:W12)</f>
        <v>46314</v>
      </c>
      <c r="Y12" s="139">
        <f>IF(ISERROR(R12/X12-1),"         /0",IF(R12/X12&gt;5,"  *  ",(R12/X12-1)))</f>
        <v>0.1799239970635229</v>
      </c>
    </row>
    <row r="13" spans="1:25" ht="19.5" customHeight="1">
      <c r="A13" s="147" t="s">
        <v>177</v>
      </c>
      <c r="B13" s="145">
        <v>22070</v>
      </c>
      <c r="C13" s="141">
        <v>23882</v>
      </c>
      <c r="D13" s="142">
        <v>0</v>
      </c>
      <c r="E13" s="141">
        <v>0</v>
      </c>
      <c r="F13" s="140">
        <f aca="true" t="shared" si="8" ref="F13:F22">SUM(B13:E13)</f>
        <v>45952</v>
      </c>
      <c r="G13" s="144">
        <f aca="true" t="shared" si="9" ref="G13:G19">F13/$F$9</f>
        <v>0.05322892654843679</v>
      </c>
      <c r="H13" s="143">
        <v>20446</v>
      </c>
      <c r="I13" s="141">
        <v>22079</v>
      </c>
      <c r="J13" s="142"/>
      <c r="K13" s="141"/>
      <c r="L13" s="140">
        <f aca="true" t="shared" si="10" ref="L13:L22">SUM(H13:K13)</f>
        <v>42525</v>
      </c>
      <c r="M13" s="146">
        <f aca="true" t="shared" si="11" ref="M13:M22">IF(ISERROR(F13/L13-1),"         /0",(F13/L13-1))</f>
        <v>0.08058788947677842</v>
      </c>
      <c r="N13" s="145">
        <v>22070</v>
      </c>
      <c r="O13" s="141">
        <v>23882</v>
      </c>
      <c r="P13" s="142"/>
      <c r="Q13" s="141"/>
      <c r="R13" s="140">
        <f aca="true" t="shared" si="12" ref="R13:R22">SUM(N13:Q13)</f>
        <v>45952</v>
      </c>
      <c r="S13" s="144">
        <f aca="true" t="shared" si="13" ref="S13:S19">R13/$R$9</f>
        <v>0.05322892654843679</v>
      </c>
      <c r="T13" s="143">
        <v>20446</v>
      </c>
      <c r="U13" s="141">
        <v>22079</v>
      </c>
      <c r="V13" s="142"/>
      <c r="W13" s="141"/>
      <c r="X13" s="140">
        <f aca="true" t="shared" si="14" ref="X13:X22">SUM(T13:W13)</f>
        <v>42525</v>
      </c>
      <c r="Y13" s="139">
        <f aca="true" t="shared" si="15" ref="Y13:Y22">IF(ISERROR(R13/X13-1),"         /0",IF(R13/X13&gt;5,"  *  ",(R13/X13-1)))</f>
        <v>0.08058788947677842</v>
      </c>
    </row>
    <row r="14" spans="1:25" ht="19.5" customHeight="1">
      <c r="A14" s="147" t="s">
        <v>159</v>
      </c>
      <c r="B14" s="145">
        <v>19457</v>
      </c>
      <c r="C14" s="141">
        <v>19900</v>
      </c>
      <c r="D14" s="142">
        <v>384</v>
      </c>
      <c r="E14" s="141">
        <v>386</v>
      </c>
      <c r="F14" s="140">
        <f t="shared" si="8"/>
        <v>40127</v>
      </c>
      <c r="G14" s="144">
        <f t="shared" si="9"/>
        <v>0.0464814836265913</v>
      </c>
      <c r="H14" s="143">
        <v>6835</v>
      </c>
      <c r="I14" s="141">
        <v>7439</v>
      </c>
      <c r="J14" s="142"/>
      <c r="K14" s="141"/>
      <c r="L14" s="140">
        <f t="shared" si="10"/>
        <v>14274</v>
      </c>
      <c r="M14" s="146">
        <f t="shared" si="11"/>
        <v>1.8111951800476391</v>
      </c>
      <c r="N14" s="145">
        <v>19457</v>
      </c>
      <c r="O14" s="141">
        <v>19900</v>
      </c>
      <c r="P14" s="142">
        <v>384</v>
      </c>
      <c r="Q14" s="141">
        <v>386</v>
      </c>
      <c r="R14" s="140">
        <f t="shared" si="12"/>
        <v>40127</v>
      </c>
      <c r="S14" s="144">
        <f t="shared" si="13"/>
        <v>0.0464814836265913</v>
      </c>
      <c r="T14" s="143">
        <v>6835</v>
      </c>
      <c r="U14" s="141">
        <v>7439</v>
      </c>
      <c r="V14" s="142"/>
      <c r="W14" s="141"/>
      <c r="X14" s="140">
        <f t="shared" si="14"/>
        <v>14274</v>
      </c>
      <c r="Y14" s="139">
        <f t="shared" si="15"/>
        <v>1.8111951800476391</v>
      </c>
    </row>
    <row r="15" spans="1:25" ht="19.5" customHeight="1">
      <c r="A15" s="147" t="s">
        <v>178</v>
      </c>
      <c r="B15" s="145">
        <v>18650</v>
      </c>
      <c r="C15" s="141">
        <v>19077</v>
      </c>
      <c r="D15" s="142">
        <v>0</v>
      </c>
      <c r="E15" s="141">
        <v>0</v>
      </c>
      <c r="F15" s="140">
        <f t="shared" si="8"/>
        <v>37727</v>
      </c>
      <c r="G15" s="144">
        <f t="shared" si="9"/>
        <v>0.043701421306860964</v>
      </c>
      <c r="H15" s="143">
        <v>10222</v>
      </c>
      <c r="I15" s="141">
        <v>10275</v>
      </c>
      <c r="J15" s="142"/>
      <c r="K15" s="141"/>
      <c r="L15" s="140">
        <f t="shared" si="10"/>
        <v>20497</v>
      </c>
      <c r="M15" s="146">
        <f t="shared" si="11"/>
        <v>0.8406108210957701</v>
      </c>
      <c r="N15" s="145">
        <v>18650</v>
      </c>
      <c r="O15" s="141">
        <v>19077</v>
      </c>
      <c r="P15" s="142"/>
      <c r="Q15" s="141"/>
      <c r="R15" s="140">
        <f t="shared" si="12"/>
        <v>37727</v>
      </c>
      <c r="S15" s="144">
        <f t="shared" si="13"/>
        <v>0.043701421306860964</v>
      </c>
      <c r="T15" s="143">
        <v>10222</v>
      </c>
      <c r="U15" s="141">
        <v>10275</v>
      </c>
      <c r="V15" s="142"/>
      <c r="W15" s="141"/>
      <c r="X15" s="140">
        <f t="shared" si="14"/>
        <v>20497</v>
      </c>
      <c r="Y15" s="139">
        <f t="shared" si="15"/>
        <v>0.8406108210957701</v>
      </c>
    </row>
    <row r="16" spans="1:25" ht="19.5" customHeight="1">
      <c r="A16" s="147" t="s">
        <v>179</v>
      </c>
      <c r="B16" s="145">
        <v>15846</v>
      </c>
      <c r="C16" s="141">
        <v>17294</v>
      </c>
      <c r="D16" s="142">
        <v>0</v>
      </c>
      <c r="E16" s="141">
        <v>0</v>
      </c>
      <c r="F16" s="140">
        <f t="shared" si="8"/>
        <v>33140</v>
      </c>
      <c r="G16" s="144">
        <f t="shared" si="9"/>
        <v>0.03838802719827636</v>
      </c>
      <c r="H16" s="143">
        <v>11565</v>
      </c>
      <c r="I16" s="141">
        <v>12097</v>
      </c>
      <c r="J16" s="142"/>
      <c r="K16" s="141"/>
      <c r="L16" s="140">
        <f t="shared" si="10"/>
        <v>23662</v>
      </c>
      <c r="M16" s="146">
        <f t="shared" si="11"/>
        <v>0.4005578564787422</v>
      </c>
      <c r="N16" s="145">
        <v>15846</v>
      </c>
      <c r="O16" s="141">
        <v>17294</v>
      </c>
      <c r="P16" s="142"/>
      <c r="Q16" s="141"/>
      <c r="R16" s="140">
        <f t="shared" si="12"/>
        <v>33140</v>
      </c>
      <c r="S16" s="144">
        <f t="shared" si="13"/>
        <v>0.03838802719827636</v>
      </c>
      <c r="T16" s="143">
        <v>11565</v>
      </c>
      <c r="U16" s="141">
        <v>12097</v>
      </c>
      <c r="V16" s="142"/>
      <c r="W16" s="141"/>
      <c r="X16" s="140">
        <f t="shared" si="14"/>
        <v>23662</v>
      </c>
      <c r="Y16" s="139">
        <f t="shared" si="15"/>
        <v>0.4005578564787422</v>
      </c>
    </row>
    <row r="17" spans="1:25" ht="19.5" customHeight="1">
      <c r="A17" s="147" t="s">
        <v>180</v>
      </c>
      <c r="B17" s="145">
        <v>13706</v>
      </c>
      <c r="C17" s="141">
        <v>14111</v>
      </c>
      <c r="D17" s="142">
        <v>0</v>
      </c>
      <c r="E17" s="141">
        <v>0</v>
      </c>
      <c r="F17" s="140">
        <f t="shared" si="8"/>
        <v>27817</v>
      </c>
      <c r="G17" s="144">
        <f t="shared" si="9"/>
        <v>0.032222080644974456</v>
      </c>
      <c r="H17" s="143">
        <v>13095</v>
      </c>
      <c r="I17" s="141">
        <v>12959</v>
      </c>
      <c r="J17" s="142"/>
      <c r="K17" s="141"/>
      <c r="L17" s="140">
        <f t="shared" si="10"/>
        <v>26054</v>
      </c>
      <c r="M17" s="146">
        <f t="shared" si="11"/>
        <v>0.06766715283641678</v>
      </c>
      <c r="N17" s="145">
        <v>13706</v>
      </c>
      <c r="O17" s="141">
        <v>14111</v>
      </c>
      <c r="P17" s="142"/>
      <c r="Q17" s="141"/>
      <c r="R17" s="140">
        <f t="shared" si="12"/>
        <v>27817</v>
      </c>
      <c r="S17" s="144">
        <f t="shared" si="13"/>
        <v>0.032222080644974456</v>
      </c>
      <c r="T17" s="143">
        <v>13095</v>
      </c>
      <c r="U17" s="141">
        <v>12959</v>
      </c>
      <c r="V17" s="142"/>
      <c r="W17" s="141"/>
      <c r="X17" s="140">
        <f t="shared" si="14"/>
        <v>26054</v>
      </c>
      <c r="Y17" s="139">
        <f t="shared" si="15"/>
        <v>0.06766715283641678</v>
      </c>
    </row>
    <row r="18" spans="1:25" ht="19.5" customHeight="1">
      <c r="A18" s="147" t="s">
        <v>181</v>
      </c>
      <c r="B18" s="145">
        <v>11976</v>
      </c>
      <c r="C18" s="141">
        <v>11836</v>
      </c>
      <c r="D18" s="142">
        <v>0</v>
      </c>
      <c r="E18" s="141">
        <v>0</v>
      </c>
      <c r="F18" s="140">
        <f t="shared" si="8"/>
        <v>23812</v>
      </c>
      <c r="G18" s="144">
        <f t="shared" si="9"/>
        <v>0.027582851648924465</v>
      </c>
      <c r="H18" s="143">
        <v>5345</v>
      </c>
      <c r="I18" s="141">
        <v>6139</v>
      </c>
      <c r="J18" s="142"/>
      <c r="K18" s="141"/>
      <c r="L18" s="140">
        <f t="shared" si="10"/>
        <v>11484</v>
      </c>
      <c r="M18" s="146">
        <f t="shared" si="11"/>
        <v>1.0734935562521768</v>
      </c>
      <c r="N18" s="145">
        <v>11976</v>
      </c>
      <c r="O18" s="141">
        <v>11836</v>
      </c>
      <c r="P18" s="142"/>
      <c r="Q18" s="141"/>
      <c r="R18" s="140">
        <f t="shared" si="12"/>
        <v>23812</v>
      </c>
      <c r="S18" s="144">
        <f t="shared" si="13"/>
        <v>0.027582851648924465</v>
      </c>
      <c r="T18" s="143">
        <v>5345</v>
      </c>
      <c r="U18" s="141">
        <v>6139</v>
      </c>
      <c r="V18" s="142"/>
      <c r="W18" s="141"/>
      <c r="X18" s="140">
        <f t="shared" si="14"/>
        <v>11484</v>
      </c>
      <c r="Y18" s="139">
        <f t="shared" si="15"/>
        <v>1.0734935562521768</v>
      </c>
    </row>
    <row r="19" spans="1:25" ht="19.5" customHeight="1">
      <c r="A19" s="147" t="s">
        <v>182</v>
      </c>
      <c r="B19" s="145">
        <v>11598</v>
      </c>
      <c r="C19" s="141">
        <v>11257</v>
      </c>
      <c r="D19" s="142">
        <v>0</v>
      </c>
      <c r="E19" s="141">
        <v>0</v>
      </c>
      <c r="F19" s="140">
        <f t="shared" si="8"/>
        <v>22855</v>
      </c>
      <c r="G19" s="144">
        <f t="shared" si="9"/>
        <v>0.026474301798931992</v>
      </c>
      <c r="H19" s="143">
        <v>11801</v>
      </c>
      <c r="I19" s="141">
        <v>10645</v>
      </c>
      <c r="J19" s="142"/>
      <c r="K19" s="141"/>
      <c r="L19" s="140">
        <f t="shared" si="10"/>
        <v>22446</v>
      </c>
      <c r="M19" s="146">
        <f t="shared" si="11"/>
        <v>0.01822150940033862</v>
      </c>
      <c r="N19" s="145">
        <v>11598</v>
      </c>
      <c r="O19" s="141">
        <v>11257</v>
      </c>
      <c r="P19" s="142"/>
      <c r="Q19" s="141"/>
      <c r="R19" s="140">
        <f t="shared" si="12"/>
        <v>22855</v>
      </c>
      <c r="S19" s="144">
        <f t="shared" si="13"/>
        <v>0.026474301798931992</v>
      </c>
      <c r="T19" s="143">
        <v>11801</v>
      </c>
      <c r="U19" s="141">
        <v>10645</v>
      </c>
      <c r="V19" s="142"/>
      <c r="W19" s="141"/>
      <c r="X19" s="140">
        <f t="shared" si="14"/>
        <v>22446</v>
      </c>
      <c r="Y19" s="139">
        <f t="shared" si="15"/>
        <v>0.01822150940033862</v>
      </c>
    </row>
    <row r="20" spans="1:25" ht="19.5" customHeight="1">
      <c r="A20" s="147" t="s">
        <v>183</v>
      </c>
      <c r="B20" s="145">
        <v>10458</v>
      </c>
      <c r="C20" s="141">
        <v>11449</v>
      </c>
      <c r="D20" s="142">
        <v>0</v>
      </c>
      <c r="E20" s="141">
        <v>0</v>
      </c>
      <c r="F20" s="140">
        <f t="shared" si="8"/>
        <v>21907</v>
      </c>
      <c r="G20" s="144">
        <f t="shared" si="1"/>
        <v>0.02537617718263851</v>
      </c>
      <c r="H20" s="143">
        <v>11082</v>
      </c>
      <c r="I20" s="141">
        <v>11446</v>
      </c>
      <c r="J20" s="142"/>
      <c r="K20" s="141"/>
      <c r="L20" s="140">
        <f t="shared" si="10"/>
        <v>22528</v>
      </c>
      <c r="M20" s="146">
        <f t="shared" si="11"/>
        <v>-0.027565696022727293</v>
      </c>
      <c r="N20" s="145">
        <v>10458</v>
      </c>
      <c r="O20" s="141">
        <v>11449</v>
      </c>
      <c r="P20" s="142"/>
      <c r="Q20" s="141"/>
      <c r="R20" s="140">
        <f t="shared" si="12"/>
        <v>21907</v>
      </c>
      <c r="S20" s="144">
        <f t="shared" si="5"/>
        <v>0.02537617718263851</v>
      </c>
      <c r="T20" s="143">
        <v>11082</v>
      </c>
      <c r="U20" s="141">
        <v>11446</v>
      </c>
      <c r="V20" s="142"/>
      <c r="W20" s="141"/>
      <c r="X20" s="140">
        <f t="shared" si="14"/>
        <v>22528</v>
      </c>
      <c r="Y20" s="139">
        <f t="shared" si="15"/>
        <v>-0.027565696022727293</v>
      </c>
    </row>
    <row r="21" spans="1:25" ht="19.5" customHeight="1">
      <c r="A21" s="147" t="s">
        <v>184</v>
      </c>
      <c r="B21" s="145">
        <v>9724</v>
      </c>
      <c r="C21" s="141">
        <v>9591</v>
      </c>
      <c r="D21" s="142">
        <v>0</v>
      </c>
      <c r="E21" s="141">
        <v>0</v>
      </c>
      <c r="F21" s="140">
        <f t="shared" si="8"/>
        <v>19315</v>
      </c>
      <c r="G21" s="144">
        <f t="shared" si="1"/>
        <v>0.02237370987732975</v>
      </c>
      <c r="H21" s="143">
        <v>11849</v>
      </c>
      <c r="I21" s="141">
        <v>11014</v>
      </c>
      <c r="J21" s="142"/>
      <c r="K21" s="141"/>
      <c r="L21" s="140">
        <f t="shared" si="10"/>
        <v>22863</v>
      </c>
      <c r="M21" s="146">
        <f t="shared" si="11"/>
        <v>-0.15518523378384286</v>
      </c>
      <c r="N21" s="145">
        <v>9724</v>
      </c>
      <c r="O21" s="141">
        <v>9591</v>
      </c>
      <c r="P21" s="142"/>
      <c r="Q21" s="141"/>
      <c r="R21" s="140">
        <f t="shared" si="12"/>
        <v>19315</v>
      </c>
      <c r="S21" s="144">
        <f t="shared" si="5"/>
        <v>0.02237370987732975</v>
      </c>
      <c r="T21" s="143">
        <v>11849</v>
      </c>
      <c r="U21" s="141">
        <v>11014</v>
      </c>
      <c r="V21" s="142"/>
      <c r="W21" s="141"/>
      <c r="X21" s="140">
        <f t="shared" si="14"/>
        <v>22863</v>
      </c>
      <c r="Y21" s="139">
        <f t="shared" si="15"/>
        <v>-0.15518523378384286</v>
      </c>
    </row>
    <row r="22" spans="1:25" ht="19.5" customHeight="1">
      <c r="A22" s="147" t="s">
        <v>185</v>
      </c>
      <c r="B22" s="145">
        <v>9263</v>
      </c>
      <c r="C22" s="141">
        <v>7827</v>
      </c>
      <c r="D22" s="142">
        <v>1082</v>
      </c>
      <c r="E22" s="141">
        <v>1105</v>
      </c>
      <c r="F22" s="140">
        <f t="shared" si="8"/>
        <v>19277</v>
      </c>
      <c r="G22" s="144">
        <f t="shared" si="1"/>
        <v>0.02232969222393402</v>
      </c>
      <c r="H22" s="143">
        <v>8005</v>
      </c>
      <c r="I22" s="141">
        <v>7410</v>
      </c>
      <c r="J22" s="142">
        <v>713</v>
      </c>
      <c r="K22" s="141">
        <v>717</v>
      </c>
      <c r="L22" s="140">
        <f t="shared" si="10"/>
        <v>16845</v>
      </c>
      <c r="M22" s="146">
        <f t="shared" si="11"/>
        <v>0.1443751855149895</v>
      </c>
      <c r="N22" s="145">
        <v>9263</v>
      </c>
      <c r="O22" s="141">
        <v>7827</v>
      </c>
      <c r="P22" s="142">
        <v>1082</v>
      </c>
      <c r="Q22" s="141">
        <v>1105</v>
      </c>
      <c r="R22" s="140">
        <f t="shared" si="12"/>
        <v>19277</v>
      </c>
      <c r="S22" s="144">
        <f t="shared" si="5"/>
        <v>0.02232969222393402</v>
      </c>
      <c r="T22" s="143">
        <v>8005</v>
      </c>
      <c r="U22" s="141">
        <v>7410</v>
      </c>
      <c r="V22" s="142">
        <v>713</v>
      </c>
      <c r="W22" s="141">
        <v>717</v>
      </c>
      <c r="X22" s="140">
        <f t="shared" si="14"/>
        <v>16845</v>
      </c>
      <c r="Y22" s="139">
        <f t="shared" si="15"/>
        <v>0.1443751855149895</v>
      </c>
    </row>
    <row r="23" spans="1:25" ht="19.5" customHeight="1">
      <c r="A23" s="147" t="s">
        <v>186</v>
      </c>
      <c r="B23" s="145">
        <v>8229</v>
      </c>
      <c r="C23" s="141">
        <v>8377</v>
      </c>
      <c r="D23" s="142">
        <v>0</v>
      </c>
      <c r="E23" s="141">
        <v>0</v>
      </c>
      <c r="F23" s="140">
        <f t="shared" si="0"/>
        <v>16606</v>
      </c>
      <c r="G23" s="144">
        <f t="shared" si="1"/>
        <v>0.019235714533934134</v>
      </c>
      <c r="H23" s="143">
        <v>7665</v>
      </c>
      <c r="I23" s="141">
        <v>5946</v>
      </c>
      <c r="J23" s="142"/>
      <c r="K23" s="141"/>
      <c r="L23" s="140">
        <f t="shared" si="2"/>
        <v>13611</v>
      </c>
      <c r="M23" s="146">
        <f t="shared" si="3"/>
        <v>0.22004261259275593</v>
      </c>
      <c r="N23" s="145">
        <v>8229</v>
      </c>
      <c r="O23" s="141">
        <v>8377</v>
      </c>
      <c r="P23" s="142"/>
      <c r="Q23" s="141"/>
      <c r="R23" s="140">
        <f t="shared" si="4"/>
        <v>16606</v>
      </c>
      <c r="S23" s="144">
        <f t="shared" si="5"/>
        <v>0.019235714533934134</v>
      </c>
      <c r="T23" s="143">
        <v>7665</v>
      </c>
      <c r="U23" s="141">
        <v>5946</v>
      </c>
      <c r="V23" s="142"/>
      <c r="W23" s="141"/>
      <c r="X23" s="140">
        <f t="shared" si="6"/>
        <v>13611</v>
      </c>
      <c r="Y23" s="139">
        <f t="shared" si="7"/>
        <v>0.22004261259275593</v>
      </c>
    </row>
    <row r="24" spans="1:25" ht="19.5" customHeight="1">
      <c r="A24" s="147" t="s">
        <v>187</v>
      </c>
      <c r="B24" s="145">
        <v>7493</v>
      </c>
      <c r="C24" s="141">
        <v>7313</v>
      </c>
      <c r="D24" s="142">
        <v>0</v>
      </c>
      <c r="E24" s="141">
        <v>0</v>
      </c>
      <c r="F24" s="140">
        <f t="shared" si="0"/>
        <v>14806</v>
      </c>
      <c r="G24" s="144">
        <f t="shared" si="1"/>
        <v>0.017150667794136387</v>
      </c>
      <c r="H24" s="143">
        <v>7189</v>
      </c>
      <c r="I24" s="141">
        <v>6895</v>
      </c>
      <c r="J24" s="142"/>
      <c r="K24" s="141"/>
      <c r="L24" s="140">
        <f t="shared" si="2"/>
        <v>14084</v>
      </c>
      <c r="M24" s="146">
        <f t="shared" si="3"/>
        <v>0.05126384549843799</v>
      </c>
      <c r="N24" s="145">
        <v>7493</v>
      </c>
      <c r="O24" s="141">
        <v>7313</v>
      </c>
      <c r="P24" s="142"/>
      <c r="Q24" s="141"/>
      <c r="R24" s="140">
        <f t="shared" si="4"/>
        <v>14806</v>
      </c>
      <c r="S24" s="144">
        <f t="shared" si="5"/>
        <v>0.017150667794136387</v>
      </c>
      <c r="T24" s="143">
        <v>7189</v>
      </c>
      <c r="U24" s="141">
        <v>6895</v>
      </c>
      <c r="V24" s="142"/>
      <c r="W24" s="141"/>
      <c r="X24" s="140">
        <f t="shared" si="6"/>
        <v>14084</v>
      </c>
      <c r="Y24" s="139">
        <f t="shared" si="7"/>
        <v>0.05126384549843799</v>
      </c>
    </row>
    <row r="25" spans="1:25" ht="19.5" customHeight="1">
      <c r="A25" s="147" t="s">
        <v>188</v>
      </c>
      <c r="B25" s="145">
        <v>7249</v>
      </c>
      <c r="C25" s="141">
        <v>7115</v>
      </c>
      <c r="D25" s="142">
        <v>0</v>
      </c>
      <c r="E25" s="141">
        <v>0</v>
      </c>
      <c r="F25" s="140">
        <f t="shared" si="0"/>
        <v>14364</v>
      </c>
      <c r="G25" s="144">
        <f t="shared" si="1"/>
        <v>0.01663867298358605</v>
      </c>
      <c r="H25" s="143">
        <v>7012</v>
      </c>
      <c r="I25" s="141">
        <v>6274</v>
      </c>
      <c r="J25" s="142"/>
      <c r="K25" s="141"/>
      <c r="L25" s="140">
        <f t="shared" si="2"/>
        <v>13286</v>
      </c>
      <c r="M25" s="146">
        <f t="shared" si="3"/>
        <v>0.08113804004214953</v>
      </c>
      <c r="N25" s="145">
        <v>7249</v>
      </c>
      <c r="O25" s="141">
        <v>7115</v>
      </c>
      <c r="P25" s="142"/>
      <c r="Q25" s="141"/>
      <c r="R25" s="140">
        <f t="shared" si="4"/>
        <v>14364</v>
      </c>
      <c r="S25" s="144">
        <f t="shared" si="5"/>
        <v>0.01663867298358605</v>
      </c>
      <c r="T25" s="143">
        <v>7012</v>
      </c>
      <c r="U25" s="141">
        <v>6274</v>
      </c>
      <c r="V25" s="142"/>
      <c r="W25" s="141"/>
      <c r="X25" s="140">
        <f t="shared" si="6"/>
        <v>13286</v>
      </c>
      <c r="Y25" s="139">
        <f t="shared" si="7"/>
        <v>0.08113804004214953</v>
      </c>
    </row>
    <row r="26" spans="1:25" ht="19.5" customHeight="1">
      <c r="A26" s="147" t="s">
        <v>189</v>
      </c>
      <c r="B26" s="145">
        <v>6977</v>
      </c>
      <c r="C26" s="141">
        <v>7100</v>
      </c>
      <c r="D26" s="142">
        <v>0</v>
      </c>
      <c r="E26" s="141">
        <v>0</v>
      </c>
      <c r="F26" s="140">
        <f t="shared" si="0"/>
        <v>14077</v>
      </c>
      <c r="G26" s="144">
        <f t="shared" si="1"/>
        <v>0.016306223864518295</v>
      </c>
      <c r="H26" s="143">
        <v>4564</v>
      </c>
      <c r="I26" s="141">
        <v>4596</v>
      </c>
      <c r="J26" s="142">
        <v>138</v>
      </c>
      <c r="K26" s="141"/>
      <c r="L26" s="140">
        <f t="shared" si="2"/>
        <v>9298</v>
      </c>
      <c r="M26" s="146">
        <f t="shared" si="3"/>
        <v>0.5139815013981501</v>
      </c>
      <c r="N26" s="145">
        <v>6977</v>
      </c>
      <c r="O26" s="141">
        <v>7100</v>
      </c>
      <c r="P26" s="142"/>
      <c r="Q26" s="141"/>
      <c r="R26" s="140">
        <f t="shared" si="4"/>
        <v>14077</v>
      </c>
      <c r="S26" s="144">
        <f t="shared" si="5"/>
        <v>0.016306223864518295</v>
      </c>
      <c r="T26" s="143">
        <v>4564</v>
      </c>
      <c r="U26" s="141">
        <v>4596</v>
      </c>
      <c r="V26" s="142">
        <v>138</v>
      </c>
      <c r="W26" s="141"/>
      <c r="X26" s="140">
        <f t="shared" si="6"/>
        <v>9298</v>
      </c>
      <c r="Y26" s="139">
        <f t="shared" si="7"/>
        <v>0.5139815013981501</v>
      </c>
    </row>
    <row r="27" spans="1:25" ht="19.5" customHeight="1">
      <c r="A27" s="147" t="s">
        <v>190</v>
      </c>
      <c r="B27" s="145">
        <v>7098</v>
      </c>
      <c r="C27" s="141">
        <v>6785</v>
      </c>
      <c r="D27" s="142">
        <v>0</v>
      </c>
      <c r="E27" s="141">
        <v>0</v>
      </c>
      <c r="F27" s="140">
        <f t="shared" si="0"/>
        <v>13883</v>
      </c>
      <c r="G27" s="144">
        <f t="shared" si="1"/>
        <v>0.016081502160340093</v>
      </c>
      <c r="H27" s="143">
        <v>6838</v>
      </c>
      <c r="I27" s="141">
        <v>6226</v>
      </c>
      <c r="J27" s="142"/>
      <c r="K27" s="141"/>
      <c r="L27" s="140">
        <f t="shared" si="2"/>
        <v>13064</v>
      </c>
      <c r="M27" s="146" t="s">
        <v>50</v>
      </c>
      <c r="N27" s="145">
        <v>7098</v>
      </c>
      <c r="O27" s="141">
        <v>6785</v>
      </c>
      <c r="P27" s="142"/>
      <c r="Q27" s="141"/>
      <c r="R27" s="140">
        <f t="shared" si="4"/>
        <v>13883</v>
      </c>
      <c r="S27" s="144">
        <f t="shared" si="5"/>
        <v>0.016081502160340093</v>
      </c>
      <c r="T27" s="143">
        <v>6838</v>
      </c>
      <c r="U27" s="141">
        <v>6226</v>
      </c>
      <c r="V27" s="142"/>
      <c r="W27" s="141"/>
      <c r="X27" s="140">
        <f t="shared" si="6"/>
        <v>13064</v>
      </c>
      <c r="Y27" s="139">
        <f t="shared" si="7"/>
        <v>0.06269136558481314</v>
      </c>
    </row>
    <row r="28" spans="1:25" ht="19.5" customHeight="1">
      <c r="A28" s="147" t="s">
        <v>191</v>
      </c>
      <c r="B28" s="145">
        <v>3615</v>
      </c>
      <c r="C28" s="141">
        <v>4622</v>
      </c>
      <c r="D28" s="142">
        <v>0</v>
      </c>
      <c r="E28" s="141">
        <v>0</v>
      </c>
      <c r="F28" s="140">
        <f t="shared" si="0"/>
        <v>8237</v>
      </c>
      <c r="G28" s="144">
        <f t="shared" si="1"/>
        <v>0.009541405553174483</v>
      </c>
      <c r="H28" s="143">
        <v>3569</v>
      </c>
      <c r="I28" s="141">
        <v>4447</v>
      </c>
      <c r="J28" s="142"/>
      <c r="K28" s="141"/>
      <c r="L28" s="140">
        <f t="shared" si="2"/>
        <v>8016</v>
      </c>
      <c r="M28" s="146">
        <f t="shared" si="3"/>
        <v>0.027569860279441194</v>
      </c>
      <c r="N28" s="145">
        <v>3615</v>
      </c>
      <c r="O28" s="141">
        <v>4622</v>
      </c>
      <c r="P28" s="142"/>
      <c r="Q28" s="141"/>
      <c r="R28" s="140">
        <f t="shared" si="4"/>
        <v>8237</v>
      </c>
      <c r="S28" s="144">
        <f t="shared" si="5"/>
        <v>0.009541405553174483</v>
      </c>
      <c r="T28" s="143">
        <v>3569</v>
      </c>
      <c r="U28" s="141">
        <v>4447</v>
      </c>
      <c r="V28" s="142"/>
      <c r="W28" s="141"/>
      <c r="X28" s="140">
        <f t="shared" si="6"/>
        <v>8016</v>
      </c>
      <c r="Y28" s="139">
        <f t="shared" si="7"/>
        <v>0.027569860279441194</v>
      </c>
    </row>
    <row r="29" spans="1:25" ht="19.5" customHeight="1">
      <c r="A29" s="147" t="s">
        <v>192</v>
      </c>
      <c r="B29" s="145">
        <v>3713</v>
      </c>
      <c r="C29" s="141">
        <v>4428</v>
      </c>
      <c r="D29" s="142">
        <v>0</v>
      </c>
      <c r="E29" s="141">
        <v>0</v>
      </c>
      <c r="F29" s="140">
        <f t="shared" si="0"/>
        <v>8141</v>
      </c>
      <c r="G29" s="144">
        <f t="shared" si="1"/>
        <v>0.00943020306038527</v>
      </c>
      <c r="H29" s="143">
        <v>1640</v>
      </c>
      <c r="I29" s="141">
        <v>1351</v>
      </c>
      <c r="J29" s="142"/>
      <c r="K29" s="141"/>
      <c r="L29" s="140">
        <f t="shared" si="2"/>
        <v>2991</v>
      </c>
      <c r="M29" s="146">
        <f t="shared" si="3"/>
        <v>1.7218321631561349</v>
      </c>
      <c r="N29" s="145">
        <v>3713</v>
      </c>
      <c r="O29" s="141">
        <v>4428</v>
      </c>
      <c r="P29" s="142"/>
      <c r="Q29" s="141"/>
      <c r="R29" s="140">
        <f t="shared" si="4"/>
        <v>8141</v>
      </c>
      <c r="S29" s="144">
        <f t="shared" si="5"/>
        <v>0.00943020306038527</v>
      </c>
      <c r="T29" s="143">
        <v>1640</v>
      </c>
      <c r="U29" s="141">
        <v>1351</v>
      </c>
      <c r="V29" s="142"/>
      <c r="W29" s="141"/>
      <c r="X29" s="140">
        <f t="shared" si="6"/>
        <v>2991</v>
      </c>
      <c r="Y29" s="139">
        <f t="shared" si="7"/>
        <v>1.7218321631561349</v>
      </c>
    </row>
    <row r="30" spans="1:25" ht="19.5" customHeight="1">
      <c r="A30" s="147" t="s">
        <v>193</v>
      </c>
      <c r="B30" s="145">
        <v>4215</v>
      </c>
      <c r="C30" s="141">
        <v>3638</v>
      </c>
      <c r="D30" s="142">
        <v>0</v>
      </c>
      <c r="E30" s="141">
        <v>0</v>
      </c>
      <c r="F30" s="140">
        <f t="shared" si="0"/>
        <v>7853</v>
      </c>
      <c r="G30" s="144">
        <f t="shared" si="1"/>
        <v>0.009096595582017631</v>
      </c>
      <c r="H30" s="143"/>
      <c r="I30" s="141"/>
      <c r="J30" s="142"/>
      <c r="K30" s="141"/>
      <c r="L30" s="140">
        <f t="shared" si="2"/>
        <v>0</v>
      </c>
      <c r="M30" s="146" t="str">
        <f t="shared" si="3"/>
        <v>         /0</v>
      </c>
      <c r="N30" s="145">
        <v>4215</v>
      </c>
      <c r="O30" s="141">
        <v>3638</v>
      </c>
      <c r="P30" s="142"/>
      <c r="Q30" s="141"/>
      <c r="R30" s="140">
        <f t="shared" si="4"/>
        <v>7853</v>
      </c>
      <c r="S30" s="144">
        <f t="shared" si="5"/>
        <v>0.009096595582017631</v>
      </c>
      <c r="T30" s="143"/>
      <c r="U30" s="141"/>
      <c r="V30" s="142"/>
      <c r="W30" s="141"/>
      <c r="X30" s="140">
        <f t="shared" si="6"/>
        <v>0</v>
      </c>
      <c r="Y30" s="139" t="str">
        <f t="shared" si="7"/>
        <v>         /0</v>
      </c>
    </row>
    <row r="31" spans="1:25" ht="19.5" customHeight="1">
      <c r="A31" s="147" t="s">
        <v>194</v>
      </c>
      <c r="B31" s="145">
        <v>3638</v>
      </c>
      <c r="C31" s="141">
        <v>3050</v>
      </c>
      <c r="D31" s="142">
        <v>0</v>
      </c>
      <c r="E31" s="141">
        <v>0</v>
      </c>
      <c r="F31" s="140">
        <f t="shared" si="0"/>
        <v>6688</v>
      </c>
      <c r="G31" s="144">
        <f t="shared" si="1"/>
        <v>0.007747106997648531</v>
      </c>
      <c r="H31" s="143">
        <v>3952</v>
      </c>
      <c r="I31" s="141">
        <v>2749</v>
      </c>
      <c r="J31" s="142"/>
      <c r="K31" s="141"/>
      <c r="L31" s="140">
        <f t="shared" si="2"/>
        <v>6701</v>
      </c>
      <c r="M31" s="146">
        <f t="shared" si="3"/>
        <v>-0.001940008953887462</v>
      </c>
      <c r="N31" s="145">
        <v>3638</v>
      </c>
      <c r="O31" s="141">
        <v>3050</v>
      </c>
      <c r="P31" s="142"/>
      <c r="Q31" s="141"/>
      <c r="R31" s="140">
        <f t="shared" si="4"/>
        <v>6688</v>
      </c>
      <c r="S31" s="144">
        <f t="shared" si="5"/>
        <v>0.007747106997648531</v>
      </c>
      <c r="T31" s="143">
        <v>3952</v>
      </c>
      <c r="U31" s="141">
        <v>2749</v>
      </c>
      <c r="V31" s="142"/>
      <c r="W31" s="141"/>
      <c r="X31" s="140">
        <f t="shared" si="6"/>
        <v>6701</v>
      </c>
      <c r="Y31" s="139">
        <f t="shared" si="7"/>
        <v>-0.001940008953887462</v>
      </c>
    </row>
    <row r="32" spans="1:25" ht="19.5" customHeight="1">
      <c r="A32" s="147" t="s">
        <v>195</v>
      </c>
      <c r="B32" s="145">
        <v>2484</v>
      </c>
      <c r="C32" s="141">
        <v>3010</v>
      </c>
      <c r="D32" s="142">
        <v>0</v>
      </c>
      <c r="E32" s="141">
        <v>0</v>
      </c>
      <c r="F32" s="140">
        <f t="shared" si="0"/>
        <v>5494</v>
      </c>
      <c r="G32" s="144">
        <f t="shared" si="1"/>
        <v>0.00636402599358269</v>
      </c>
      <c r="H32" s="143">
        <v>2765</v>
      </c>
      <c r="I32" s="141">
        <v>2775</v>
      </c>
      <c r="J32" s="142"/>
      <c r="K32" s="141"/>
      <c r="L32" s="140">
        <f t="shared" si="2"/>
        <v>5540</v>
      </c>
      <c r="M32" s="146">
        <f t="shared" si="3"/>
        <v>-0.008303249097472931</v>
      </c>
      <c r="N32" s="145">
        <v>2484</v>
      </c>
      <c r="O32" s="141">
        <v>3010</v>
      </c>
      <c r="P32" s="142"/>
      <c r="Q32" s="141"/>
      <c r="R32" s="140">
        <f t="shared" si="4"/>
        <v>5494</v>
      </c>
      <c r="S32" s="144">
        <f t="shared" si="5"/>
        <v>0.00636402599358269</v>
      </c>
      <c r="T32" s="143">
        <v>2765</v>
      </c>
      <c r="U32" s="141">
        <v>2775</v>
      </c>
      <c r="V32" s="142"/>
      <c r="W32" s="141"/>
      <c r="X32" s="140">
        <f t="shared" si="6"/>
        <v>5540</v>
      </c>
      <c r="Y32" s="139">
        <f t="shared" si="7"/>
        <v>-0.008303249097472931</v>
      </c>
    </row>
    <row r="33" spans="1:25" ht="19.5" customHeight="1">
      <c r="A33" s="147" t="s">
        <v>196</v>
      </c>
      <c r="B33" s="145">
        <v>891</v>
      </c>
      <c r="C33" s="141">
        <v>817</v>
      </c>
      <c r="D33" s="142">
        <v>0</v>
      </c>
      <c r="E33" s="141">
        <v>0</v>
      </c>
      <c r="F33" s="140">
        <f t="shared" si="0"/>
        <v>1708</v>
      </c>
      <c r="G33" s="144">
        <f t="shared" si="1"/>
        <v>0.0019784776842080875</v>
      </c>
      <c r="H33" s="143">
        <v>796</v>
      </c>
      <c r="I33" s="141">
        <v>691</v>
      </c>
      <c r="J33" s="142"/>
      <c r="K33" s="141"/>
      <c r="L33" s="140">
        <f t="shared" si="2"/>
        <v>1487</v>
      </c>
      <c r="M33" s="146">
        <f t="shared" si="3"/>
        <v>0.1486213853396099</v>
      </c>
      <c r="N33" s="145">
        <v>891</v>
      </c>
      <c r="O33" s="141">
        <v>817</v>
      </c>
      <c r="P33" s="142"/>
      <c r="Q33" s="141"/>
      <c r="R33" s="140">
        <f t="shared" si="4"/>
        <v>1708</v>
      </c>
      <c r="S33" s="144">
        <f t="shared" si="5"/>
        <v>0.0019784776842080875</v>
      </c>
      <c r="T33" s="143">
        <v>796</v>
      </c>
      <c r="U33" s="141">
        <v>691</v>
      </c>
      <c r="V33" s="142"/>
      <c r="W33" s="141"/>
      <c r="X33" s="140">
        <f t="shared" si="6"/>
        <v>1487</v>
      </c>
      <c r="Y33" s="139">
        <f t="shared" si="7"/>
        <v>0.1486213853396099</v>
      </c>
    </row>
    <row r="34" spans="1:25" ht="19.5" customHeight="1">
      <c r="A34" s="147" t="s">
        <v>197</v>
      </c>
      <c r="B34" s="145">
        <v>217</v>
      </c>
      <c r="C34" s="141">
        <v>298</v>
      </c>
      <c r="D34" s="142">
        <v>103</v>
      </c>
      <c r="E34" s="141">
        <v>187</v>
      </c>
      <c r="F34" s="140">
        <f t="shared" si="0"/>
        <v>805</v>
      </c>
      <c r="G34" s="144">
        <f t="shared" si="1"/>
        <v>0.0009324792364095495</v>
      </c>
      <c r="H34" s="143">
        <v>472</v>
      </c>
      <c r="I34" s="141">
        <v>839</v>
      </c>
      <c r="J34" s="142">
        <v>148</v>
      </c>
      <c r="K34" s="141">
        <v>259</v>
      </c>
      <c r="L34" s="140">
        <f t="shared" si="2"/>
        <v>1718</v>
      </c>
      <c r="M34" s="146">
        <f t="shared" si="3"/>
        <v>-0.5314318975552969</v>
      </c>
      <c r="N34" s="145">
        <v>217</v>
      </c>
      <c r="O34" s="141">
        <v>298</v>
      </c>
      <c r="P34" s="142">
        <v>103</v>
      </c>
      <c r="Q34" s="141">
        <v>187</v>
      </c>
      <c r="R34" s="140">
        <f t="shared" si="4"/>
        <v>805</v>
      </c>
      <c r="S34" s="144">
        <f t="shared" si="5"/>
        <v>0.0009324792364095495</v>
      </c>
      <c r="T34" s="143">
        <v>472</v>
      </c>
      <c r="U34" s="141">
        <v>839</v>
      </c>
      <c r="V34" s="142">
        <v>148</v>
      </c>
      <c r="W34" s="141">
        <v>259</v>
      </c>
      <c r="X34" s="140">
        <f t="shared" si="6"/>
        <v>1718</v>
      </c>
      <c r="Y34" s="139">
        <f t="shared" si="7"/>
        <v>-0.5314318975552969</v>
      </c>
    </row>
    <row r="35" spans="1:25" ht="19.5" customHeight="1">
      <c r="A35" s="147" t="s">
        <v>198</v>
      </c>
      <c r="B35" s="145">
        <v>216</v>
      </c>
      <c r="C35" s="141">
        <v>173</v>
      </c>
      <c r="D35" s="142">
        <v>0</v>
      </c>
      <c r="E35" s="141">
        <v>0</v>
      </c>
      <c r="F35" s="140">
        <f t="shared" si="0"/>
        <v>389</v>
      </c>
      <c r="G35" s="144">
        <f t="shared" si="1"/>
        <v>0.00045060176765629163</v>
      </c>
      <c r="H35" s="143">
        <v>942</v>
      </c>
      <c r="I35" s="141">
        <v>650</v>
      </c>
      <c r="J35" s="142"/>
      <c r="K35" s="141"/>
      <c r="L35" s="140">
        <f t="shared" si="2"/>
        <v>1592</v>
      </c>
      <c r="M35" s="146">
        <f t="shared" si="3"/>
        <v>-0.7556532663316583</v>
      </c>
      <c r="N35" s="145">
        <v>216</v>
      </c>
      <c r="O35" s="141">
        <v>173</v>
      </c>
      <c r="P35" s="142"/>
      <c r="Q35" s="141"/>
      <c r="R35" s="140">
        <f t="shared" si="4"/>
        <v>389</v>
      </c>
      <c r="S35" s="144">
        <f t="shared" si="5"/>
        <v>0.00045060176765629163</v>
      </c>
      <c r="T35" s="143">
        <v>942</v>
      </c>
      <c r="U35" s="141">
        <v>650</v>
      </c>
      <c r="V35" s="142"/>
      <c r="W35" s="141"/>
      <c r="X35" s="140">
        <f t="shared" si="6"/>
        <v>1592</v>
      </c>
      <c r="Y35" s="139">
        <f t="shared" si="7"/>
        <v>-0.7556532663316583</v>
      </c>
    </row>
    <row r="36" spans="1:25" ht="19.5" customHeight="1" thickBot="1">
      <c r="A36" s="138" t="s">
        <v>168</v>
      </c>
      <c r="B36" s="136">
        <v>0</v>
      </c>
      <c r="C36" s="132">
        <v>0</v>
      </c>
      <c r="D36" s="133">
        <v>62</v>
      </c>
      <c r="E36" s="132">
        <v>64</v>
      </c>
      <c r="F36" s="131">
        <f t="shared" si="0"/>
        <v>126</v>
      </c>
      <c r="G36" s="135">
        <f t="shared" si="1"/>
        <v>0.00014595327178584252</v>
      </c>
      <c r="H36" s="134">
        <v>6355</v>
      </c>
      <c r="I36" s="132">
        <v>6514</v>
      </c>
      <c r="J36" s="133">
        <v>32</v>
      </c>
      <c r="K36" s="132">
        <v>18</v>
      </c>
      <c r="L36" s="131">
        <f t="shared" si="2"/>
        <v>12919</v>
      </c>
      <c r="M36" s="137">
        <f t="shared" si="3"/>
        <v>-0.9902469231364657</v>
      </c>
      <c r="N36" s="136">
        <v>0</v>
      </c>
      <c r="O36" s="132">
        <v>0</v>
      </c>
      <c r="P36" s="133">
        <v>62</v>
      </c>
      <c r="Q36" s="132">
        <v>64</v>
      </c>
      <c r="R36" s="131">
        <f t="shared" si="4"/>
        <v>126</v>
      </c>
      <c r="S36" s="135">
        <f t="shared" si="5"/>
        <v>0.00014595327178584252</v>
      </c>
      <c r="T36" s="134">
        <v>6355</v>
      </c>
      <c r="U36" s="132">
        <v>6514</v>
      </c>
      <c r="V36" s="133">
        <v>32</v>
      </c>
      <c r="W36" s="132">
        <v>18</v>
      </c>
      <c r="X36" s="131">
        <f t="shared" si="6"/>
        <v>12919</v>
      </c>
      <c r="Y36" s="130">
        <f t="shared" si="7"/>
        <v>-0.9902469231364657</v>
      </c>
    </row>
    <row r="37" ht="15" thickTop="1">
      <c r="A37" s="129" t="s">
        <v>149</v>
      </c>
    </row>
    <row r="38" ht="15">
      <c r="A38" s="129" t="s">
        <v>42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37:Y65536 M37:M65536 Y3 M3 M5:M8 Y5:Y8">
    <cfRule type="cellIs" priority="3" dxfId="89" operator="lessThan" stopIfTrue="1">
      <formula>0</formula>
    </cfRule>
  </conditionalFormatting>
  <conditionalFormatting sqref="M9:M36 Y9:Y36">
    <cfRule type="cellIs" priority="4" dxfId="89" operator="lessThan" stopIfTrue="1">
      <formula>0</formula>
    </cfRule>
    <cfRule type="cellIs" priority="5" dxfId="91" operator="greaterThanOrEqual" stopIfTrue="1">
      <formula>0</formula>
    </cfRule>
  </conditionalFormatting>
  <conditionalFormatting sqref="G6:G8">
    <cfRule type="cellIs" priority="2" dxfId="89" operator="lessThan" stopIfTrue="1">
      <formula>0</formula>
    </cfRule>
  </conditionalFormatting>
  <conditionalFormatting sqref="S6:S8">
    <cfRule type="cellIs" priority="1" dxfId="89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44"/>
  <sheetViews>
    <sheetView showGridLines="0" zoomScale="80" zoomScaleNormal="80" zoomScalePageLayoutView="0" workbookViewId="0" topLeftCell="A1">
      <selection activeCell="T10" sqref="T10:W41"/>
    </sheetView>
  </sheetViews>
  <sheetFormatPr defaultColWidth="8.00390625" defaultRowHeight="15"/>
  <cols>
    <col min="1" max="1" width="29.8515625" style="128" customWidth="1"/>
    <col min="2" max="2" width="9.140625" style="128" customWidth="1"/>
    <col min="3" max="3" width="10.7109375" style="128" customWidth="1"/>
    <col min="4" max="4" width="8.7109375" style="128" bestFit="1" customWidth="1"/>
    <col min="5" max="5" width="10.7109375" style="128" bestFit="1" customWidth="1"/>
    <col min="6" max="6" width="10.140625" style="128" customWidth="1"/>
    <col min="7" max="7" width="11.28125" style="128" bestFit="1" customWidth="1"/>
    <col min="8" max="8" width="10.00390625" style="128" customWidth="1"/>
    <col min="9" max="9" width="10.8515625" style="128" bestFit="1" customWidth="1"/>
    <col min="10" max="10" width="9.00390625" style="128" bestFit="1" customWidth="1"/>
    <col min="11" max="11" width="10.7109375" style="128" bestFit="1" customWidth="1"/>
    <col min="12" max="12" width="9.28125" style="128" customWidth="1"/>
    <col min="13" max="13" width="9.7109375" style="128" customWidth="1"/>
    <col min="14" max="14" width="10.7109375" style="128" customWidth="1"/>
    <col min="15" max="15" width="12.28125" style="128" bestFit="1" customWidth="1"/>
    <col min="16" max="16" width="9.28125" style="128" customWidth="1"/>
    <col min="17" max="17" width="10.7109375" style="128" bestFit="1" customWidth="1"/>
    <col min="18" max="18" width="10.28125" style="128" bestFit="1" customWidth="1"/>
    <col min="19" max="19" width="11.28125" style="128" bestFit="1" customWidth="1"/>
    <col min="20" max="20" width="10.28125" style="128" bestFit="1" customWidth="1"/>
    <col min="21" max="21" width="10.28125" style="128" customWidth="1"/>
    <col min="22" max="22" width="9.28125" style="128" customWidth="1"/>
    <col min="23" max="23" width="10.28125" style="128" customWidth="1"/>
    <col min="24" max="24" width="10.7109375" style="128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7" t="s">
        <v>28</v>
      </c>
      <c r="Y1" s="578"/>
    </row>
    <row r="2" ht="5.25" customHeight="1" thickBot="1"/>
    <row r="3" spans="1:25" ht="24" customHeight="1" thickTop="1">
      <c r="A3" s="579" t="s">
        <v>47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1"/>
    </row>
    <row r="4" spans="1:25" ht="21" customHeight="1" thickBot="1">
      <c r="A4" s="596" t="s">
        <v>45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597"/>
      <c r="W4" s="597"/>
      <c r="X4" s="597"/>
      <c r="Y4" s="598"/>
    </row>
    <row r="5" spans="1:25" s="174" customFormat="1" ht="19.5" customHeight="1" thickBot="1" thickTop="1">
      <c r="A5" s="582" t="s">
        <v>44</v>
      </c>
      <c r="B5" s="568" t="s">
        <v>36</v>
      </c>
      <c r="C5" s="569"/>
      <c r="D5" s="569"/>
      <c r="E5" s="569"/>
      <c r="F5" s="569"/>
      <c r="G5" s="569"/>
      <c r="H5" s="569"/>
      <c r="I5" s="569"/>
      <c r="J5" s="570"/>
      <c r="K5" s="570"/>
      <c r="L5" s="570"/>
      <c r="M5" s="571"/>
      <c r="N5" s="572" t="s">
        <v>35</v>
      </c>
      <c r="O5" s="569"/>
      <c r="P5" s="569"/>
      <c r="Q5" s="569"/>
      <c r="R5" s="569"/>
      <c r="S5" s="569"/>
      <c r="T5" s="569"/>
      <c r="U5" s="569"/>
      <c r="V5" s="569"/>
      <c r="W5" s="569"/>
      <c r="X5" s="569"/>
      <c r="Y5" s="571"/>
    </row>
    <row r="6" spans="1:25" s="173" customFormat="1" ht="26.25" customHeight="1" thickBot="1">
      <c r="A6" s="583"/>
      <c r="B6" s="575" t="s">
        <v>156</v>
      </c>
      <c r="C6" s="564"/>
      <c r="D6" s="564"/>
      <c r="E6" s="564"/>
      <c r="F6" s="576"/>
      <c r="G6" s="565" t="s">
        <v>34</v>
      </c>
      <c r="H6" s="575" t="s">
        <v>146</v>
      </c>
      <c r="I6" s="564"/>
      <c r="J6" s="564"/>
      <c r="K6" s="564"/>
      <c r="L6" s="576"/>
      <c r="M6" s="565" t="s">
        <v>33</v>
      </c>
      <c r="N6" s="563" t="s">
        <v>157</v>
      </c>
      <c r="O6" s="564"/>
      <c r="P6" s="564"/>
      <c r="Q6" s="564"/>
      <c r="R6" s="564"/>
      <c r="S6" s="565" t="s">
        <v>34</v>
      </c>
      <c r="T6" s="563" t="s">
        <v>147</v>
      </c>
      <c r="U6" s="564"/>
      <c r="V6" s="564"/>
      <c r="W6" s="564"/>
      <c r="X6" s="564"/>
      <c r="Y6" s="565" t="s">
        <v>33</v>
      </c>
    </row>
    <row r="7" spans="1:25" s="168" customFormat="1" ht="26.25" customHeight="1">
      <c r="A7" s="584"/>
      <c r="B7" s="588" t="s">
        <v>22</v>
      </c>
      <c r="C7" s="589"/>
      <c r="D7" s="586" t="s">
        <v>21</v>
      </c>
      <c r="E7" s="587"/>
      <c r="F7" s="573" t="s">
        <v>17</v>
      </c>
      <c r="G7" s="566"/>
      <c r="H7" s="588" t="s">
        <v>22</v>
      </c>
      <c r="I7" s="589"/>
      <c r="J7" s="586" t="s">
        <v>21</v>
      </c>
      <c r="K7" s="587"/>
      <c r="L7" s="573" t="s">
        <v>17</v>
      </c>
      <c r="M7" s="566"/>
      <c r="N7" s="589" t="s">
        <v>22</v>
      </c>
      <c r="O7" s="589"/>
      <c r="P7" s="594" t="s">
        <v>21</v>
      </c>
      <c r="Q7" s="589"/>
      <c r="R7" s="573" t="s">
        <v>17</v>
      </c>
      <c r="S7" s="566"/>
      <c r="T7" s="595" t="s">
        <v>22</v>
      </c>
      <c r="U7" s="587"/>
      <c r="V7" s="586" t="s">
        <v>21</v>
      </c>
      <c r="W7" s="590"/>
      <c r="X7" s="573" t="s">
        <v>17</v>
      </c>
      <c r="Y7" s="566"/>
    </row>
    <row r="8" spans="1:25" s="168" customFormat="1" ht="16.5" customHeight="1" thickBot="1">
      <c r="A8" s="585"/>
      <c r="B8" s="171" t="s">
        <v>31</v>
      </c>
      <c r="C8" s="169" t="s">
        <v>30</v>
      </c>
      <c r="D8" s="170" t="s">
        <v>31</v>
      </c>
      <c r="E8" s="169" t="s">
        <v>30</v>
      </c>
      <c r="F8" s="574"/>
      <c r="G8" s="567"/>
      <c r="H8" s="171" t="s">
        <v>31</v>
      </c>
      <c r="I8" s="169" t="s">
        <v>30</v>
      </c>
      <c r="J8" s="170" t="s">
        <v>31</v>
      </c>
      <c r="K8" s="169" t="s">
        <v>30</v>
      </c>
      <c r="L8" s="574"/>
      <c r="M8" s="567"/>
      <c r="N8" s="171" t="s">
        <v>31</v>
      </c>
      <c r="O8" s="169" t="s">
        <v>30</v>
      </c>
      <c r="P8" s="170" t="s">
        <v>31</v>
      </c>
      <c r="Q8" s="169" t="s">
        <v>30</v>
      </c>
      <c r="R8" s="574"/>
      <c r="S8" s="567"/>
      <c r="T8" s="171" t="s">
        <v>31</v>
      </c>
      <c r="U8" s="169" t="s">
        <v>30</v>
      </c>
      <c r="V8" s="170" t="s">
        <v>31</v>
      </c>
      <c r="W8" s="169" t="s">
        <v>30</v>
      </c>
      <c r="X8" s="574"/>
      <c r="Y8" s="567"/>
    </row>
    <row r="9" spans="1:25" s="175" customFormat="1" ht="18" customHeight="1" thickBot="1" thickTop="1">
      <c r="A9" s="185" t="s">
        <v>24</v>
      </c>
      <c r="B9" s="184">
        <f>SUM(B10:B41)</f>
        <v>25908.552999999996</v>
      </c>
      <c r="C9" s="178">
        <f>SUM(C10:C41)</f>
        <v>12976.107000000004</v>
      </c>
      <c r="D9" s="179">
        <f>SUM(D10:D41)</f>
        <v>4100.289</v>
      </c>
      <c r="E9" s="178">
        <f>SUM(E10:E41)</f>
        <v>1868.2300000000002</v>
      </c>
      <c r="F9" s="177">
        <f aca="true" t="shared" si="0" ref="F9:F22">SUM(B9:E9)</f>
        <v>44853.179000000004</v>
      </c>
      <c r="G9" s="181">
        <f aca="true" t="shared" si="1" ref="G9:G22">F9/$F$9</f>
        <v>1</v>
      </c>
      <c r="H9" s="180">
        <f>SUM(H10:H41)</f>
        <v>27487.99099999999</v>
      </c>
      <c r="I9" s="178">
        <f>SUM(I10:I41)</f>
        <v>15208.326999999997</v>
      </c>
      <c r="J9" s="179">
        <f>SUM(J10:J41)</f>
        <v>3909.543</v>
      </c>
      <c r="K9" s="178">
        <f>SUM(K10:K41)</f>
        <v>1861.3310000000001</v>
      </c>
      <c r="L9" s="177">
        <f aca="true" t="shared" si="2" ref="L9:L22">SUM(H9:K9)</f>
        <v>48467.19199999998</v>
      </c>
      <c r="M9" s="183">
        <f aca="true" t="shared" si="3" ref="M9:M23">IF(ISERROR(F9/L9-1),"         /0",(F9/L9-1))</f>
        <v>-0.07456617251521358</v>
      </c>
      <c r="N9" s="182">
        <f>SUM(N10:N41)</f>
        <v>25908.552999999996</v>
      </c>
      <c r="O9" s="178">
        <f>SUM(O10:O41)</f>
        <v>12976.107000000004</v>
      </c>
      <c r="P9" s="179">
        <f>SUM(P10:P41)</f>
        <v>4100.289</v>
      </c>
      <c r="Q9" s="178">
        <f>SUM(Q10:Q41)</f>
        <v>1868.2300000000002</v>
      </c>
      <c r="R9" s="177">
        <f aca="true" t="shared" si="4" ref="R9:R22">SUM(N9:Q9)</f>
        <v>44853.179000000004</v>
      </c>
      <c r="S9" s="181">
        <f aca="true" t="shared" si="5" ref="S9:S22">R9/$R$9</f>
        <v>1</v>
      </c>
      <c r="T9" s="180">
        <f>SUM(T10:T41)</f>
        <v>27487.99099999999</v>
      </c>
      <c r="U9" s="178">
        <f>SUM(U10:U41)</f>
        <v>15208.326999999997</v>
      </c>
      <c r="V9" s="179">
        <f>SUM(V10:V41)</f>
        <v>3909.543</v>
      </c>
      <c r="W9" s="178">
        <f>SUM(W10:W41)</f>
        <v>1861.3310000000001</v>
      </c>
      <c r="X9" s="177">
        <f aca="true" t="shared" si="6" ref="X9:X22">SUM(T9:W9)</f>
        <v>48467.19199999998</v>
      </c>
      <c r="Y9" s="176">
        <f>IF(ISERROR(R9/X9-1),"         /0",(R9/X9-1))</f>
        <v>-0.07456617251521358</v>
      </c>
    </row>
    <row r="10" spans="1:25" ht="19.5" customHeight="1" thickTop="1">
      <c r="A10" s="156" t="s">
        <v>171</v>
      </c>
      <c r="B10" s="154">
        <v>6707.581</v>
      </c>
      <c r="C10" s="150">
        <v>4255.205000000001</v>
      </c>
      <c r="D10" s="151">
        <v>0</v>
      </c>
      <c r="E10" s="150">
        <v>0</v>
      </c>
      <c r="F10" s="149">
        <f t="shared" si="0"/>
        <v>10962.786</v>
      </c>
      <c r="G10" s="153">
        <f t="shared" si="1"/>
        <v>0.24441491649900665</v>
      </c>
      <c r="H10" s="152">
        <v>6104.596</v>
      </c>
      <c r="I10" s="150">
        <v>4129.437000000001</v>
      </c>
      <c r="J10" s="151"/>
      <c r="K10" s="150"/>
      <c r="L10" s="149">
        <f t="shared" si="2"/>
        <v>10234.033</v>
      </c>
      <c r="M10" s="155">
        <f t="shared" si="3"/>
        <v>0.07120877956911031</v>
      </c>
      <c r="N10" s="154">
        <v>6707.581</v>
      </c>
      <c r="O10" s="150">
        <v>4255.205000000001</v>
      </c>
      <c r="P10" s="151"/>
      <c r="Q10" s="150"/>
      <c r="R10" s="149">
        <f t="shared" si="4"/>
        <v>10962.786</v>
      </c>
      <c r="S10" s="153">
        <f t="shared" si="5"/>
        <v>0.24441491649900665</v>
      </c>
      <c r="T10" s="152">
        <v>6104.596</v>
      </c>
      <c r="U10" s="150">
        <v>4129.437000000001</v>
      </c>
      <c r="V10" s="151"/>
      <c r="W10" s="150"/>
      <c r="X10" s="149">
        <f t="shared" si="6"/>
        <v>10234.033</v>
      </c>
      <c r="Y10" s="148">
        <f aca="true" t="shared" si="7" ref="Y10:Y22">IF(ISERROR(R10/X10-1),"         /0",IF(R10/X10&gt;5,"  *  ",(R10/X10-1)))</f>
        <v>0.07120877956911031</v>
      </c>
    </row>
    <row r="11" spans="1:25" ht="19.5" customHeight="1">
      <c r="A11" s="147" t="s">
        <v>199</v>
      </c>
      <c r="B11" s="145">
        <v>4286.072</v>
      </c>
      <c r="C11" s="141">
        <v>1459.298</v>
      </c>
      <c r="D11" s="142">
        <v>0</v>
      </c>
      <c r="E11" s="141">
        <v>195.915</v>
      </c>
      <c r="F11" s="140">
        <f t="shared" si="0"/>
        <v>5941.285</v>
      </c>
      <c r="G11" s="144">
        <f t="shared" si="1"/>
        <v>0.1324607337196768</v>
      </c>
      <c r="H11" s="143">
        <v>3732.399</v>
      </c>
      <c r="I11" s="141">
        <v>1292.837</v>
      </c>
      <c r="J11" s="142">
        <v>9.412</v>
      </c>
      <c r="K11" s="141">
        <v>37.203</v>
      </c>
      <c r="L11" s="140">
        <f t="shared" si="2"/>
        <v>5071.851000000001</v>
      </c>
      <c r="M11" s="146">
        <f t="shared" si="3"/>
        <v>0.17142341129500838</v>
      </c>
      <c r="N11" s="145">
        <v>4286.072</v>
      </c>
      <c r="O11" s="141">
        <v>1459.298</v>
      </c>
      <c r="P11" s="142"/>
      <c r="Q11" s="141">
        <v>195.915</v>
      </c>
      <c r="R11" s="140">
        <f t="shared" si="4"/>
        <v>5941.285</v>
      </c>
      <c r="S11" s="144">
        <f t="shared" si="5"/>
        <v>0.1324607337196768</v>
      </c>
      <c r="T11" s="143">
        <v>3732.399</v>
      </c>
      <c r="U11" s="141">
        <v>1292.837</v>
      </c>
      <c r="V11" s="142">
        <v>9.412</v>
      </c>
      <c r="W11" s="141">
        <v>37.203</v>
      </c>
      <c r="X11" s="140">
        <f t="shared" si="6"/>
        <v>5071.851000000001</v>
      </c>
      <c r="Y11" s="139">
        <f t="shared" si="7"/>
        <v>0.17142341129500838</v>
      </c>
    </row>
    <row r="12" spans="1:25" ht="19.5" customHeight="1">
      <c r="A12" s="147" t="s">
        <v>200</v>
      </c>
      <c r="B12" s="145">
        <v>3841.658</v>
      </c>
      <c r="C12" s="141">
        <v>1043.358</v>
      </c>
      <c r="D12" s="142">
        <v>0</v>
      </c>
      <c r="E12" s="141">
        <v>0</v>
      </c>
      <c r="F12" s="140">
        <f aca="true" t="shared" si="8" ref="F12:F18">SUM(B12:E12)</f>
        <v>4885.016</v>
      </c>
      <c r="G12" s="144">
        <f aca="true" t="shared" si="9" ref="G12:G18">F12/$F$9</f>
        <v>0.10891125465153761</v>
      </c>
      <c r="H12" s="143">
        <v>5167.208</v>
      </c>
      <c r="I12" s="141">
        <v>2564.535</v>
      </c>
      <c r="J12" s="142"/>
      <c r="K12" s="141"/>
      <c r="L12" s="140">
        <f aca="true" t="shared" si="10" ref="L12:L18">SUM(H12:K12)</f>
        <v>7731.7429999999995</v>
      </c>
      <c r="M12" s="146">
        <f aca="true" t="shared" si="11" ref="M12:M18">IF(ISERROR(F12/L12-1),"         /0",(F12/L12-1))</f>
        <v>-0.3681869663800258</v>
      </c>
      <c r="N12" s="145">
        <v>3841.658</v>
      </c>
      <c r="O12" s="141">
        <v>1043.358</v>
      </c>
      <c r="P12" s="142"/>
      <c r="Q12" s="141"/>
      <c r="R12" s="140">
        <f aca="true" t="shared" si="12" ref="R12:R18">SUM(N12:Q12)</f>
        <v>4885.016</v>
      </c>
      <c r="S12" s="144">
        <f aca="true" t="shared" si="13" ref="S12:S18">R12/$R$9</f>
        <v>0.10891125465153761</v>
      </c>
      <c r="T12" s="143">
        <v>5167.208</v>
      </c>
      <c r="U12" s="141">
        <v>2564.535</v>
      </c>
      <c r="V12" s="142"/>
      <c r="W12" s="141"/>
      <c r="X12" s="140">
        <f aca="true" t="shared" si="14" ref="X12:X18">SUM(T12:W12)</f>
        <v>7731.7429999999995</v>
      </c>
      <c r="Y12" s="139">
        <f aca="true" t="shared" si="15" ref="Y12:Y18">IF(ISERROR(R12/X12-1),"         /0",IF(R12/X12&gt;5,"  *  ",(R12/X12-1)))</f>
        <v>-0.3681869663800258</v>
      </c>
    </row>
    <row r="13" spans="1:25" ht="19.5" customHeight="1">
      <c r="A13" s="147" t="s">
        <v>158</v>
      </c>
      <c r="B13" s="145">
        <v>1781.3579999999997</v>
      </c>
      <c r="C13" s="141">
        <v>1844.855</v>
      </c>
      <c r="D13" s="142">
        <v>0</v>
      </c>
      <c r="E13" s="141">
        <v>0</v>
      </c>
      <c r="F13" s="140">
        <f t="shared" si="8"/>
        <v>3626.2129999999997</v>
      </c>
      <c r="G13" s="144">
        <f t="shared" si="9"/>
        <v>0.0808462873947017</v>
      </c>
      <c r="H13" s="143">
        <v>1827.1509999999998</v>
      </c>
      <c r="I13" s="141">
        <v>1401.9260000000002</v>
      </c>
      <c r="J13" s="142">
        <v>0</v>
      </c>
      <c r="K13" s="141">
        <v>0</v>
      </c>
      <c r="L13" s="140">
        <f t="shared" si="10"/>
        <v>3229.077</v>
      </c>
      <c r="M13" s="146">
        <f t="shared" si="11"/>
        <v>0.12298746669713956</v>
      </c>
      <c r="N13" s="145">
        <v>1781.3579999999997</v>
      </c>
      <c r="O13" s="141">
        <v>1844.855</v>
      </c>
      <c r="P13" s="142">
        <v>0</v>
      </c>
      <c r="Q13" s="141">
        <v>0</v>
      </c>
      <c r="R13" s="140">
        <f t="shared" si="12"/>
        <v>3626.2129999999997</v>
      </c>
      <c r="S13" s="144">
        <f t="shared" si="13"/>
        <v>0.0808462873947017</v>
      </c>
      <c r="T13" s="143">
        <v>1827.1509999999998</v>
      </c>
      <c r="U13" s="141">
        <v>1401.9260000000002</v>
      </c>
      <c r="V13" s="142">
        <v>0</v>
      </c>
      <c r="W13" s="141">
        <v>0</v>
      </c>
      <c r="X13" s="140">
        <f t="shared" si="14"/>
        <v>3229.077</v>
      </c>
      <c r="Y13" s="139">
        <f t="shared" si="15"/>
        <v>0.12298746669713956</v>
      </c>
    </row>
    <row r="14" spans="1:25" ht="19.5" customHeight="1">
      <c r="A14" s="147" t="s">
        <v>201</v>
      </c>
      <c r="B14" s="145">
        <v>1688.511</v>
      </c>
      <c r="C14" s="141">
        <v>911.767</v>
      </c>
      <c r="D14" s="142">
        <v>858.135</v>
      </c>
      <c r="E14" s="141">
        <v>117.774</v>
      </c>
      <c r="F14" s="140">
        <f t="shared" si="8"/>
        <v>3576.1870000000004</v>
      </c>
      <c r="G14" s="144">
        <f t="shared" si="9"/>
        <v>0.07973095953800732</v>
      </c>
      <c r="H14" s="143">
        <v>2280.5319999999997</v>
      </c>
      <c r="I14" s="141">
        <v>1150.487</v>
      </c>
      <c r="J14" s="142"/>
      <c r="K14" s="141"/>
      <c r="L14" s="140">
        <f t="shared" si="10"/>
        <v>3431.019</v>
      </c>
      <c r="M14" s="146">
        <f t="shared" si="11"/>
        <v>0.04231046228540292</v>
      </c>
      <c r="N14" s="145">
        <v>1688.511</v>
      </c>
      <c r="O14" s="141">
        <v>911.767</v>
      </c>
      <c r="P14" s="142">
        <v>858.135</v>
      </c>
      <c r="Q14" s="141">
        <v>117.774</v>
      </c>
      <c r="R14" s="140">
        <f t="shared" si="12"/>
        <v>3576.1870000000004</v>
      </c>
      <c r="S14" s="144">
        <f t="shared" si="13"/>
        <v>0.07973095953800732</v>
      </c>
      <c r="T14" s="143">
        <v>2280.5319999999997</v>
      </c>
      <c r="U14" s="141">
        <v>1150.487</v>
      </c>
      <c r="V14" s="142"/>
      <c r="W14" s="141"/>
      <c r="X14" s="140">
        <f t="shared" si="14"/>
        <v>3431.019</v>
      </c>
      <c r="Y14" s="139">
        <f t="shared" si="15"/>
        <v>0.04231046228540292</v>
      </c>
    </row>
    <row r="15" spans="1:25" ht="19.5" customHeight="1">
      <c r="A15" s="147" t="s">
        <v>202</v>
      </c>
      <c r="B15" s="145">
        <v>0</v>
      </c>
      <c r="C15" s="141">
        <v>0</v>
      </c>
      <c r="D15" s="142">
        <v>2121.138</v>
      </c>
      <c r="E15" s="141">
        <v>502.13300000000004</v>
      </c>
      <c r="F15" s="140">
        <f t="shared" si="8"/>
        <v>2623.2709999999997</v>
      </c>
      <c r="G15" s="144">
        <f t="shared" si="9"/>
        <v>0.05848573185860471</v>
      </c>
      <c r="H15" s="143"/>
      <c r="I15" s="141"/>
      <c r="J15" s="142">
        <v>1624.576</v>
      </c>
      <c r="K15" s="141">
        <v>717.557</v>
      </c>
      <c r="L15" s="140">
        <f t="shared" si="10"/>
        <v>2342.133</v>
      </c>
      <c r="M15" s="146">
        <f t="shared" si="11"/>
        <v>0.12003502789978193</v>
      </c>
      <c r="N15" s="145"/>
      <c r="O15" s="141"/>
      <c r="P15" s="142">
        <v>2121.138</v>
      </c>
      <c r="Q15" s="141">
        <v>502.13300000000004</v>
      </c>
      <c r="R15" s="140">
        <f t="shared" si="12"/>
        <v>2623.2709999999997</v>
      </c>
      <c r="S15" s="144">
        <f t="shared" si="13"/>
        <v>0.05848573185860471</v>
      </c>
      <c r="T15" s="143"/>
      <c r="U15" s="141"/>
      <c r="V15" s="142">
        <v>1624.576</v>
      </c>
      <c r="W15" s="141">
        <v>717.557</v>
      </c>
      <c r="X15" s="140">
        <f t="shared" si="14"/>
        <v>2342.133</v>
      </c>
      <c r="Y15" s="139">
        <f t="shared" si="15"/>
        <v>0.12003502789978193</v>
      </c>
    </row>
    <row r="16" spans="1:25" ht="19.5" customHeight="1">
      <c r="A16" s="147" t="s">
        <v>203</v>
      </c>
      <c r="B16" s="145">
        <v>0</v>
      </c>
      <c r="C16" s="141">
        <v>0</v>
      </c>
      <c r="D16" s="142">
        <v>1033.905</v>
      </c>
      <c r="E16" s="141">
        <v>841.2460000000001</v>
      </c>
      <c r="F16" s="140">
        <f t="shared" si="8"/>
        <v>1875.151</v>
      </c>
      <c r="G16" s="144">
        <f t="shared" si="9"/>
        <v>0.04180642357590752</v>
      </c>
      <c r="H16" s="143"/>
      <c r="I16" s="141"/>
      <c r="J16" s="142">
        <v>1560</v>
      </c>
      <c r="K16" s="141">
        <v>913.0780000000001</v>
      </c>
      <c r="L16" s="140">
        <f t="shared" si="10"/>
        <v>2473.078</v>
      </c>
      <c r="M16" s="146">
        <f t="shared" si="11"/>
        <v>-0.24177442037816843</v>
      </c>
      <c r="N16" s="145"/>
      <c r="O16" s="141"/>
      <c r="P16" s="142">
        <v>1033.905</v>
      </c>
      <c r="Q16" s="141">
        <v>841.2460000000001</v>
      </c>
      <c r="R16" s="140">
        <f t="shared" si="12"/>
        <v>1875.151</v>
      </c>
      <c r="S16" s="144">
        <f t="shared" si="13"/>
        <v>0.04180642357590752</v>
      </c>
      <c r="T16" s="143"/>
      <c r="U16" s="141"/>
      <c r="V16" s="142">
        <v>1560</v>
      </c>
      <c r="W16" s="141">
        <v>913.0780000000001</v>
      </c>
      <c r="X16" s="140">
        <f t="shared" si="14"/>
        <v>2473.078</v>
      </c>
      <c r="Y16" s="139">
        <f t="shared" si="15"/>
        <v>-0.24177442037816843</v>
      </c>
    </row>
    <row r="17" spans="1:25" ht="19.5" customHeight="1">
      <c r="A17" s="147" t="s">
        <v>204</v>
      </c>
      <c r="B17" s="145">
        <v>1263.406</v>
      </c>
      <c r="C17" s="141">
        <v>320.12100000000004</v>
      </c>
      <c r="D17" s="142">
        <v>0</v>
      </c>
      <c r="E17" s="141">
        <v>185.396</v>
      </c>
      <c r="F17" s="140">
        <f t="shared" si="8"/>
        <v>1768.923</v>
      </c>
      <c r="G17" s="144">
        <f t="shared" si="9"/>
        <v>0.03943807416638183</v>
      </c>
      <c r="H17" s="143">
        <v>1367.174</v>
      </c>
      <c r="I17" s="141">
        <v>85.758</v>
      </c>
      <c r="J17" s="142"/>
      <c r="K17" s="141">
        <v>110.57599999999998</v>
      </c>
      <c r="L17" s="140">
        <f t="shared" si="10"/>
        <v>1563.508</v>
      </c>
      <c r="M17" s="146">
        <f t="shared" si="11"/>
        <v>0.1313808435901831</v>
      </c>
      <c r="N17" s="145">
        <v>1263.406</v>
      </c>
      <c r="O17" s="141">
        <v>320.12100000000004</v>
      </c>
      <c r="P17" s="142"/>
      <c r="Q17" s="141">
        <v>185.396</v>
      </c>
      <c r="R17" s="140">
        <f t="shared" si="12"/>
        <v>1768.923</v>
      </c>
      <c r="S17" s="144">
        <f t="shared" si="13"/>
        <v>0.03943807416638183</v>
      </c>
      <c r="T17" s="143">
        <v>1367.174</v>
      </c>
      <c r="U17" s="141">
        <v>85.758</v>
      </c>
      <c r="V17" s="142"/>
      <c r="W17" s="141">
        <v>110.57599999999998</v>
      </c>
      <c r="X17" s="140">
        <f t="shared" si="14"/>
        <v>1563.508</v>
      </c>
      <c r="Y17" s="139">
        <f t="shared" si="15"/>
        <v>0.1313808435901831</v>
      </c>
    </row>
    <row r="18" spans="1:25" ht="19.5" customHeight="1">
      <c r="A18" s="147" t="s">
        <v>205</v>
      </c>
      <c r="B18" s="145">
        <v>1245.193</v>
      </c>
      <c r="C18" s="141">
        <v>0</v>
      </c>
      <c r="D18" s="142">
        <v>0</v>
      </c>
      <c r="E18" s="141">
        <v>0</v>
      </c>
      <c r="F18" s="140">
        <f t="shared" si="8"/>
        <v>1245.193</v>
      </c>
      <c r="G18" s="144">
        <f t="shared" si="9"/>
        <v>0.02776153280016116</v>
      </c>
      <c r="H18" s="143">
        <v>1224.2069999999999</v>
      </c>
      <c r="I18" s="141">
        <v>651.8779999999999</v>
      </c>
      <c r="J18" s="142"/>
      <c r="K18" s="141"/>
      <c r="L18" s="140">
        <f t="shared" si="10"/>
        <v>1876.0849999999998</v>
      </c>
      <c r="M18" s="146">
        <f t="shared" si="11"/>
        <v>-0.3362811386477691</v>
      </c>
      <c r="N18" s="145">
        <v>1245.193</v>
      </c>
      <c r="O18" s="141"/>
      <c r="P18" s="142"/>
      <c r="Q18" s="141"/>
      <c r="R18" s="140">
        <f t="shared" si="12"/>
        <v>1245.193</v>
      </c>
      <c r="S18" s="144">
        <f t="shared" si="13"/>
        <v>0.02776153280016116</v>
      </c>
      <c r="T18" s="143">
        <v>1224.2069999999999</v>
      </c>
      <c r="U18" s="141">
        <v>651.8779999999999</v>
      </c>
      <c r="V18" s="142"/>
      <c r="W18" s="141"/>
      <c r="X18" s="140">
        <f t="shared" si="14"/>
        <v>1876.0849999999998</v>
      </c>
      <c r="Y18" s="139">
        <f t="shared" si="15"/>
        <v>-0.3362811386477691</v>
      </c>
    </row>
    <row r="19" spans="1:25" ht="19.5" customHeight="1">
      <c r="A19" s="147" t="s">
        <v>206</v>
      </c>
      <c r="B19" s="145">
        <v>618.866</v>
      </c>
      <c r="C19" s="141">
        <v>482.698</v>
      </c>
      <c r="D19" s="142">
        <v>0</v>
      </c>
      <c r="E19" s="141">
        <v>0</v>
      </c>
      <c r="F19" s="140">
        <f t="shared" si="0"/>
        <v>1101.5639999999999</v>
      </c>
      <c r="G19" s="144">
        <f t="shared" si="1"/>
        <v>0.024559329451319376</v>
      </c>
      <c r="H19" s="143">
        <v>540.387</v>
      </c>
      <c r="I19" s="141">
        <v>405.87800000000004</v>
      </c>
      <c r="J19" s="142"/>
      <c r="K19" s="141"/>
      <c r="L19" s="140">
        <f t="shared" si="2"/>
        <v>946.265</v>
      </c>
      <c r="M19" s="146">
        <f t="shared" si="3"/>
        <v>0.16411787395708366</v>
      </c>
      <c r="N19" s="145">
        <v>618.866</v>
      </c>
      <c r="O19" s="141">
        <v>482.698</v>
      </c>
      <c r="P19" s="142"/>
      <c r="Q19" s="141"/>
      <c r="R19" s="140">
        <f t="shared" si="4"/>
        <v>1101.5639999999999</v>
      </c>
      <c r="S19" s="144">
        <f t="shared" si="5"/>
        <v>0.024559329451319376</v>
      </c>
      <c r="T19" s="143">
        <v>540.387</v>
      </c>
      <c r="U19" s="141">
        <v>405.87800000000004</v>
      </c>
      <c r="V19" s="142"/>
      <c r="W19" s="141"/>
      <c r="X19" s="140">
        <f t="shared" si="6"/>
        <v>946.265</v>
      </c>
      <c r="Y19" s="139">
        <f t="shared" si="7"/>
        <v>0.16411787395708366</v>
      </c>
    </row>
    <row r="20" spans="1:25" ht="19.5" customHeight="1">
      <c r="A20" s="147" t="s">
        <v>170</v>
      </c>
      <c r="B20" s="145">
        <v>729.794</v>
      </c>
      <c r="C20" s="141">
        <v>286.198</v>
      </c>
      <c r="D20" s="142">
        <v>0</v>
      </c>
      <c r="E20" s="141">
        <v>0</v>
      </c>
      <c r="F20" s="140">
        <f t="shared" si="0"/>
        <v>1015.992</v>
      </c>
      <c r="G20" s="144">
        <f t="shared" si="1"/>
        <v>0.022651504813070215</v>
      </c>
      <c r="H20" s="143">
        <v>916.8439999999999</v>
      </c>
      <c r="I20" s="141">
        <v>662.8050000000001</v>
      </c>
      <c r="J20" s="142"/>
      <c r="K20" s="141"/>
      <c r="L20" s="140">
        <f t="shared" si="2"/>
        <v>1579.649</v>
      </c>
      <c r="M20" s="146">
        <f t="shared" si="3"/>
        <v>-0.3568242058837121</v>
      </c>
      <c r="N20" s="145">
        <v>729.794</v>
      </c>
      <c r="O20" s="141">
        <v>286.198</v>
      </c>
      <c r="P20" s="142"/>
      <c r="Q20" s="141"/>
      <c r="R20" s="140">
        <f t="shared" si="4"/>
        <v>1015.992</v>
      </c>
      <c r="S20" s="144">
        <f t="shared" si="5"/>
        <v>0.022651504813070215</v>
      </c>
      <c r="T20" s="143">
        <v>916.8439999999999</v>
      </c>
      <c r="U20" s="141">
        <v>662.8050000000001</v>
      </c>
      <c r="V20" s="142"/>
      <c r="W20" s="141"/>
      <c r="X20" s="140">
        <f t="shared" si="6"/>
        <v>1579.649</v>
      </c>
      <c r="Y20" s="139">
        <f t="shared" si="7"/>
        <v>-0.3568242058837121</v>
      </c>
    </row>
    <row r="21" spans="1:25" ht="19.5" customHeight="1">
      <c r="A21" s="147" t="s">
        <v>169</v>
      </c>
      <c r="B21" s="145">
        <v>501.695</v>
      </c>
      <c r="C21" s="141">
        <v>335.245</v>
      </c>
      <c r="D21" s="142">
        <v>0</v>
      </c>
      <c r="E21" s="141">
        <v>0</v>
      </c>
      <c r="F21" s="140">
        <f t="shared" si="0"/>
        <v>836.94</v>
      </c>
      <c r="G21" s="144">
        <f t="shared" si="1"/>
        <v>0.01865954696321525</v>
      </c>
      <c r="H21" s="143">
        <v>291.392</v>
      </c>
      <c r="I21" s="141">
        <v>184.32000000000002</v>
      </c>
      <c r="J21" s="142"/>
      <c r="K21" s="141"/>
      <c r="L21" s="140">
        <f t="shared" si="2"/>
        <v>475.712</v>
      </c>
      <c r="M21" s="146">
        <f t="shared" si="3"/>
        <v>0.7593417866272032</v>
      </c>
      <c r="N21" s="145">
        <v>501.695</v>
      </c>
      <c r="O21" s="141">
        <v>335.245</v>
      </c>
      <c r="P21" s="142"/>
      <c r="Q21" s="141"/>
      <c r="R21" s="140">
        <f t="shared" si="4"/>
        <v>836.94</v>
      </c>
      <c r="S21" s="144">
        <f t="shared" si="5"/>
        <v>0.01865954696321525</v>
      </c>
      <c r="T21" s="143">
        <v>291.392</v>
      </c>
      <c r="U21" s="141">
        <v>184.32000000000002</v>
      </c>
      <c r="V21" s="142"/>
      <c r="W21" s="141"/>
      <c r="X21" s="140">
        <f t="shared" si="6"/>
        <v>475.712</v>
      </c>
      <c r="Y21" s="139">
        <f t="shared" si="7"/>
        <v>0.7593417866272032</v>
      </c>
    </row>
    <row r="22" spans="1:25" ht="19.5" customHeight="1">
      <c r="A22" s="147" t="s">
        <v>207</v>
      </c>
      <c r="B22" s="145">
        <v>817.154</v>
      </c>
      <c r="C22" s="141">
        <v>15.301</v>
      </c>
      <c r="D22" s="142">
        <v>0</v>
      </c>
      <c r="E22" s="141">
        <v>0</v>
      </c>
      <c r="F22" s="140">
        <f t="shared" si="0"/>
        <v>832.455</v>
      </c>
      <c r="G22" s="144">
        <f t="shared" si="1"/>
        <v>0.018559554050784226</v>
      </c>
      <c r="H22" s="143">
        <v>1076.0049999999999</v>
      </c>
      <c r="I22" s="141"/>
      <c r="J22" s="142"/>
      <c r="K22" s="141"/>
      <c r="L22" s="140">
        <f t="shared" si="2"/>
        <v>1076.0049999999999</v>
      </c>
      <c r="M22" s="146">
        <f t="shared" si="3"/>
        <v>-0.22634653184697084</v>
      </c>
      <c r="N22" s="145">
        <v>817.154</v>
      </c>
      <c r="O22" s="141">
        <v>15.301</v>
      </c>
      <c r="P22" s="142"/>
      <c r="Q22" s="141"/>
      <c r="R22" s="140">
        <f t="shared" si="4"/>
        <v>832.455</v>
      </c>
      <c r="S22" s="144">
        <f t="shared" si="5"/>
        <v>0.018559554050784226</v>
      </c>
      <c r="T22" s="143">
        <v>1076.0049999999999</v>
      </c>
      <c r="U22" s="141"/>
      <c r="V22" s="142"/>
      <c r="W22" s="141"/>
      <c r="X22" s="140">
        <f t="shared" si="6"/>
        <v>1076.0049999999999</v>
      </c>
      <c r="Y22" s="139">
        <f t="shared" si="7"/>
        <v>-0.22634653184697084</v>
      </c>
    </row>
    <row r="23" spans="1:25" ht="19.5" customHeight="1">
      <c r="A23" s="147" t="s">
        <v>208</v>
      </c>
      <c r="B23" s="145">
        <v>480.314</v>
      </c>
      <c r="C23" s="141">
        <v>230.72199999999998</v>
      </c>
      <c r="D23" s="142">
        <v>0</v>
      </c>
      <c r="E23" s="141">
        <v>0</v>
      </c>
      <c r="F23" s="140">
        <f aca="true" t="shared" si="16" ref="F23:F28">SUM(B23:E23)</f>
        <v>711.0360000000001</v>
      </c>
      <c r="G23" s="144">
        <f aca="true" t="shared" si="17" ref="G23:G28">F23/$F$9</f>
        <v>0.01585252184689072</v>
      </c>
      <c r="H23" s="143">
        <v>408.94900000000007</v>
      </c>
      <c r="I23" s="141">
        <v>203.85299999999998</v>
      </c>
      <c r="J23" s="142"/>
      <c r="K23" s="141"/>
      <c r="L23" s="140">
        <f aca="true" t="shared" si="18" ref="L23:L28">SUM(H23:K23)</f>
        <v>612.802</v>
      </c>
      <c r="M23" s="146">
        <f t="shared" si="3"/>
        <v>0.16030300162205746</v>
      </c>
      <c r="N23" s="145">
        <v>480.314</v>
      </c>
      <c r="O23" s="141">
        <v>230.72199999999998</v>
      </c>
      <c r="P23" s="142"/>
      <c r="Q23" s="141"/>
      <c r="R23" s="140">
        <f aca="true" t="shared" si="19" ref="R23:R28">SUM(N23:Q23)</f>
        <v>711.0360000000001</v>
      </c>
      <c r="S23" s="144">
        <f aca="true" t="shared" si="20" ref="S23:S28">R23/$R$9</f>
        <v>0.01585252184689072</v>
      </c>
      <c r="T23" s="143">
        <v>408.94900000000007</v>
      </c>
      <c r="U23" s="141">
        <v>203.85299999999998</v>
      </c>
      <c r="V23" s="142"/>
      <c r="W23" s="141"/>
      <c r="X23" s="140">
        <f aca="true" t="shared" si="21" ref="X23:X28">SUM(T23:W23)</f>
        <v>612.802</v>
      </c>
      <c r="Y23" s="139">
        <f aca="true" t="shared" si="22" ref="Y23:Y28">IF(ISERROR(R23/X23-1),"         /0",IF(R23/X23&gt;5,"  *  ",(R23/X23-1)))</f>
        <v>0.16030300162205746</v>
      </c>
    </row>
    <row r="24" spans="1:25" ht="19.5" customHeight="1">
      <c r="A24" s="147" t="s">
        <v>209</v>
      </c>
      <c r="B24" s="145">
        <v>347.716</v>
      </c>
      <c r="C24" s="141">
        <v>172.316</v>
      </c>
      <c r="D24" s="142">
        <v>18.321</v>
      </c>
      <c r="E24" s="141">
        <v>0</v>
      </c>
      <c r="F24" s="140">
        <f t="shared" si="16"/>
        <v>538.3530000000001</v>
      </c>
      <c r="G24" s="144">
        <f t="shared" si="17"/>
        <v>0.01200256062117693</v>
      </c>
      <c r="H24" s="143">
        <v>209.943</v>
      </c>
      <c r="I24" s="141">
        <v>82.801</v>
      </c>
      <c r="J24" s="142"/>
      <c r="K24" s="141"/>
      <c r="L24" s="140">
        <f t="shared" si="18"/>
        <v>292.744</v>
      </c>
      <c r="M24" s="146">
        <f>IF(ISERROR(F24/L24-1),"         /0",(F24/L24-1))</f>
        <v>0.8389890142923511</v>
      </c>
      <c r="N24" s="145">
        <v>347.716</v>
      </c>
      <c r="O24" s="141">
        <v>172.316</v>
      </c>
      <c r="P24" s="142">
        <v>18.321</v>
      </c>
      <c r="Q24" s="141">
        <v>0</v>
      </c>
      <c r="R24" s="140">
        <f t="shared" si="19"/>
        <v>538.3530000000001</v>
      </c>
      <c r="S24" s="144">
        <f t="shared" si="20"/>
        <v>0.01200256062117693</v>
      </c>
      <c r="T24" s="143">
        <v>209.943</v>
      </c>
      <c r="U24" s="141">
        <v>82.801</v>
      </c>
      <c r="V24" s="142"/>
      <c r="W24" s="141"/>
      <c r="X24" s="140">
        <f t="shared" si="21"/>
        <v>292.744</v>
      </c>
      <c r="Y24" s="139">
        <f t="shared" si="22"/>
        <v>0.8389890142923511</v>
      </c>
    </row>
    <row r="25" spans="1:25" ht="19.5" customHeight="1">
      <c r="A25" s="147" t="s">
        <v>184</v>
      </c>
      <c r="B25" s="145">
        <v>181.646</v>
      </c>
      <c r="C25" s="141">
        <v>261.35</v>
      </c>
      <c r="D25" s="142">
        <v>0</v>
      </c>
      <c r="E25" s="141">
        <v>0</v>
      </c>
      <c r="F25" s="140">
        <f t="shared" si="16"/>
        <v>442.996</v>
      </c>
      <c r="G25" s="144">
        <f t="shared" si="17"/>
        <v>0.009876579762607238</v>
      </c>
      <c r="H25" s="143">
        <v>218.71800000000002</v>
      </c>
      <c r="I25" s="141">
        <v>348.02500000000003</v>
      </c>
      <c r="J25" s="142"/>
      <c r="K25" s="141"/>
      <c r="L25" s="140">
        <f t="shared" si="18"/>
        <v>566.743</v>
      </c>
      <c r="M25" s="146">
        <f>IF(ISERROR(F25/L25-1),"         /0",(F25/L25-1))</f>
        <v>-0.2183476461112004</v>
      </c>
      <c r="N25" s="145">
        <v>181.646</v>
      </c>
      <c r="O25" s="141">
        <v>261.35</v>
      </c>
      <c r="P25" s="142"/>
      <c r="Q25" s="141"/>
      <c r="R25" s="140">
        <f t="shared" si="19"/>
        <v>442.996</v>
      </c>
      <c r="S25" s="144">
        <f t="shared" si="20"/>
        <v>0.009876579762607238</v>
      </c>
      <c r="T25" s="143">
        <v>218.71800000000002</v>
      </c>
      <c r="U25" s="141">
        <v>348.02500000000003</v>
      </c>
      <c r="V25" s="142"/>
      <c r="W25" s="141"/>
      <c r="X25" s="140">
        <f t="shared" si="21"/>
        <v>566.743</v>
      </c>
      <c r="Y25" s="139">
        <f t="shared" si="22"/>
        <v>-0.2183476461112004</v>
      </c>
    </row>
    <row r="26" spans="1:25" ht="19.5" customHeight="1">
      <c r="A26" s="147" t="s">
        <v>210</v>
      </c>
      <c r="B26" s="145">
        <v>275.232</v>
      </c>
      <c r="C26" s="141">
        <v>122.339</v>
      </c>
      <c r="D26" s="142">
        <v>0</v>
      </c>
      <c r="E26" s="141">
        <v>0</v>
      </c>
      <c r="F26" s="140">
        <f t="shared" si="16"/>
        <v>397.571</v>
      </c>
      <c r="G26" s="144">
        <f t="shared" si="17"/>
        <v>0.008863831034139185</v>
      </c>
      <c r="H26" s="143">
        <v>327.514</v>
      </c>
      <c r="I26" s="141">
        <v>127.813</v>
      </c>
      <c r="J26" s="142"/>
      <c r="K26" s="141"/>
      <c r="L26" s="140">
        <f t="shared" si="18"/>
        <v>455.327</v>
      </c>
      <c r="M26" s="146">
        <f>IF(ISERROR(F26/L26-1),"         /0",(F26/L26-1))</f>
        <v>-0.1268451025307087</v>
      </c>
      <c r="N26" s="145">
        <v>275.232</v>
      </c>
      <c r="O26" s="141">
        <v>122.339</v>
      </c>
      <c r="P26" s="142"/>
      <c r="Q26" s="141"/>
      <c r="R26" s="140">
        <f t="shared" si="19"/>
        <v>397.571</v>
      </c>
      <c r="S26" s="144">
        <f t="shared" si="20"/>
        <v>0.008863831034139185</v>
      </c>
      <c r="T26" s="143">
        <v>327.514</v>
      </c>
      <c r="U26" s="141">
        <v>127.813</v>
      </c>
      <c r="V26" s="142"/>
      <c r="W26" s="141"/>
      <c r="X26" s="140">
        <f t="shared" si="21"/>
        <v>455.327</v>
      </c>
      <c r="Y26" s="139">
        <f t="shared" si="22"/>
        <v>-0.1268451025307087</v>
      </c>
    </row>
    <row r="27" spans="1:25" ht="19.5" customHeight="1">
      <c r="A27" s="147" t="s">
        <v>177</v>
      </c>
      <c r="B27" s="145">
        <v>111.811</v>
      </c>
      <c r="C27" s="141">
        <v>284.22999999999996</v>
      </c>
      <c r="D27" s="142">
        <v>0</v>
      </c>
      <c r="E27" s="141">
        <v>0</v>
      </c>
      <c r="F27" s="140">
        <f t="shared" si="16"/>
        <v>396.04099999999994</v>
      </c>
      <c r="G27" s="144">
        <f t="shared" si="17"/>
        <v>0.008829719739597496</v>
      </c>
      <c r="H27" s="143">
        <v>65.906</v>
      </c>
      <c r="I27" s="141">
        <v>265.68199999999996</v>
      </c>
      <c r="J27" s="142"/>
      <c r="K27" s="141"/>
      <c r="L27" s="140">
        <f t="shared" si="18"/>
        <v>331.58799999999997</v>
      </c>
      <c r="M27" s="146">
        <f>IF(ISERROR(F27/L27-1),"         /0",(F27/L27-1))</f>
        <v>0.19437675669807097</v>
      </c>
      <c r="N27" s="145">
        <v>111.811</v>
      </c>
      <c r="O27" s="141">
        <v>284.22999999999996</v>
      </c>
      <c r="P27" s="142"/>
      <c r="Q27" s="141"/>
      <c r="R27" s="140">
        <f t="shared" si="19"/>
        <v>396.04099999999994</v>
      </c>
      <c r="S27" s="144">
        <f t="shared" si="20"/>
        <v>0.008829719739597496</v>
      </c>
      <c r="T27" s="143">
        <v>65.906</v>
      </c>
      <c r="U27" s="141">
        <v>265.68199999999996</v>
      </c>
      <c r="V27" s="142"/>
      <c r="W27" s="141"/>
      <c r="X27" s="140">
        <f t="shared" si="21"/>
        <v>331.58799999999997</v>
      </c>
      <c r="Y27" s="139">
        <f t="shared" si="22"/>
        <v>0.19437675669807097</v>
      </c>
    </row>
    <row r="28" spans="1:25" ht="19.5" customHeight="1">
      <c r="A28" s="147" t="s">
        <v>176</v>
      </c>
      <c r="B28" s="145">
        <v>172.79500000000002</v>
      </c>
      <c r="C28" s="141">
        <v>117.41400000000002</v>
      </c>
      <c r="D28" s="142">
        <v>0</v>
      </c>
      <c r="E28" s="141">
        <v>0</v>
      </c>
      <c r="F28" s="140">
        <f t="shared" si="16"/>
        <v>290.20900000000006</v>
      </c>
      <c r="G28" s="144">
        <f t="shared" si="17"/>
        <v>0.006470199135717895</v>
      </c>
      <c r="H28" s="143">
        <v>152.76299999999995</v>
      </c>
      <c r="I28" s="141">
        <v>132.951</v>
      </c>
      <c r="J28" s="142"/>
      <c r="K28" s="141"/>
      <c r="L28" s="140">
        <f t="shared" si="18"/>
        <v>285.71399999999994</v>
      </c>
      <c r="M28" s="146">
        <f>IF(ISERROR(F28/L28-1),"         /0",(F28/L28-1))</f>
        <v>0.015732515732516106</v>
      </c>
      <c r="N28" s="145">
        <v>172.79500000000002</v>
      </c>
      <c r="O28" s="141">
        <v>117.41400000000002</v>
      </c>
      <c r="P28" s="142"/>
      <c r="Q28" s="141"/>
      <c r="R28" s="140">
        <f t="shared" si="19"/>
        <v>290.20900000000006</v>
      </c>
      <c r="S28" s="144">
        <f t="shared" si="20"/>
        <v>0.006470199135717895</v>
      </c>
      <c r="T28" s="143">
        <v>152.76299999999995</v>
      </c>
      <c r="U28" s="141">
        <v>132.951</v>
      </c>
      <c r="V28" s="142"/>
      <c r="W28" s="141"/>
      <c r="X28" s="140">
        <f t="shared" si="21"/>
        <v>285.71399999999994</v>
      </c>
      <c r="Y28" s="139">
        <f t="shared" si="22"/>
        <v>0.015732515732516106</v>
      </c>
    </row>
    <row r="29" spans="1:25" ht="19.5" customHeight="1">
      <c r="A29" s="147" t="s">
        <v>188</v>
      </c>
      <c r="B29" s="145">
        <v>64.83</v>
      </c>
      <c r="C29" s="141">
        <v>203.019</v>
      </c>
      <c r="D29" s="142">
        <v>0</v>
      </c>
      <c r="E29" s="141">
        <v>0</v>
      </c>
      <c r="F29" s="140">
        <f aca="true" t="shared" si="23" ref="F29:F35">SUM(B29:E29)</f>
        <v>267.849</v>
      </c>
      <c r="G29" s="144">
        <f aca="true" t="shared" si="24" ref="G29:G35">F29/$F$9</f>
        <v>0.005971683746206706</v>
      </c>
      <c r="H29" s="143">
        <v>47.201</v>
      </c>
      <c r="I29" s="141">
        <v>163.812</v>
      </c>
      <c r="J29" s="142"/>
      <c r="K29" s="141"/>
      <c r="L29" s="140">
        <f aca="true" t="shared" si="25" ref="L29:L35">SUM(H29:K29)</f>
        <v>211.013</v>
      </c>
      <c r="M29" s="146">
        <f aca="true" t="shared" si="26" ref="M29:M35">IF(ISERROR(F29/L29-1),"         /0",(F29/L29-1))</f>
        <v>0.2693483339889011</v>
      </c>
      <c r="N29" s="145">
        <v>64.83</v>
      </c>
      <c r="O29" s="141">
        <v>203.019</v>
      </c>
      <c r="P29" s="142"/>
      <c r="Q29" s="141"/>
      <c r="R29" s="140">
        <f aca="true" t="shared" si="27" ref="R29:R35">SUM(N29:Q29)</f>
        <v>267.849</v>
      </c>
      <c r="S29" s="144">
        <f aca="true" t="shared" si="28" ref="S29:S35">R29/$R$9</f>
        <v>0.005971683746206706</v>
      </c>
      <c r="T29" s="143">
        <v>47.201</v>
      </c>
      <c r="U29" s="141">
        <v>163.812</v>
      </c>
      <c r="V29" s="142"/>
      <c r="W29" s="141"/>
      <c r="X29" s="140">
        <f aca="true" t="shared" si="29" ref="X29:X35">SUM(T29:W29)</f>
        <v>211.013</v>
      </c>
      <c r="Y29" s="139">
        <f aca="true" t="shared" si="30" ref="Y29:Y35">IF(ISERROR(R29/X29-1),"         /0",IF(R29/X29&gt;5,"  *  ",(R29/X29-1)))</f>
        <v>0.2693483339889011</v>
      </c>
    </row>
    <row r="30" spans="1:25" ht="19.5" customHeight="1">
      <c r="A30" s="147" t="s">
        <v>161</v>
      </c>
      <c r="B30" s="145">
        <v>141.969</v>
      </c>
      <c r="C30" s="141">
        <v>101.83200000000001</v>
      </c>
      <c r="D30" s="142">
        <v>0</v>
      </c>
      <c r="E30" s="141">
        <v>0</v>
      </c>
      <c r="F30" s="140">
        <f>SUM(B30:E30)</f>
        <v>243.801</v>
      </c>
      <c r="G30" s="144">
        <f>F30/$F$9</f>
        <v>0.0054355344578809</v>
      </c>
      <c r="H30" s="143">
        <v>282.098</v>
      </c>
      <c r="I30" s="141">
        <v>148.659</v>
      </c>
      <c r="J30" s="142">
        <v>0</v>
      </c>
      <c r="K30" s="141">
        <v>0</v>
      </c>
      <c r="L30" s="140">
        <f>SUM(H30:K30)</f>
        <v>430.757</v>
      </c>
      <c r="M30" s="146">
        <f>IF(ISERROR(F30/L30-1),"         /0",(F30/L30-1))</f>
        <v>-0.43401732299184925</v>
      </c>
      <c r="N30" s="145">
        <v>141.969</v>
      </c>
      <c r="O30" s="141">
        <v>101.83200000000001</v>
      </c>
      <c r="P30" s="142">
        <v>0</v>
      </c>
      <c r="Q30" s="141">
        <v>0</v>
      </c>
      <c r="R30" s="140">
        <f>SUM(N30:Q30)</f>
        <v>243.801</v>
      </c>
      <c r="S30" s="144">
        <f>R30/$R$9</f>
        <v>0.0054355344578809</v>
      </c>
      <c r="T30" s="143">
        <v>282.098</v>
      </c>
      <c r="U30" s="141">
        <v>148.659</v>
      </c>
      <c r="V30" s="142">
        <v>0</v>
      </c>
      <c r="W30" s="141">
        <v>0</v>
      </c>
      <c r="X30" s="140">
        <f>SUM(T30:W30)</f>
        <v>430.757</v>
      </c>
      <c r="Y30" s="139">
        <f>IF(ISERROR(R30/X30-1),"         /0",IF(R30/X30&gt;5,"  *  ",(R30/X30-1)))</f>
        <v>-0.43401732299184925</v>
      </c>
    </row>
    <row r="31" spans="1:25" ht="19.5" customHeight="1">
      <c r="A31" s="147" t="s">
        <v>194</v>
      </c>
      <c r="B31" s="145">
        <v>75.19800000000001</v>
      </c>
      <c r="C31" s="141">
        <v>116.039</v>
      </c>
      <c r="D31" s="142">
        <v>0</v>
      </c>
      <c r="E31" s="141">
        <v>0</v>
      </c>
      <c r="F31" s="140">
        <f t="shared" si="23"/>
        <v>191.23700000000002</v>
      </c>
      <c r="G31" s="144">
        <f t="shared" si="24"/>
        <v>0.004263621983182061</v>
      </c>
      <c r="H31" s="143">
        <v>67.747</v>
      </c>
      <c r="I31" s="141">
        <v>161.5</v>
      </c>
      <c r="J31" s="142"/>
      <c r="K31" s="141"/>
      <c r="L31" s="140">
        <f t="shared" si="25"/>
        <v>229.247</v>
      </c>
      <c r="M31" s="146">
        <f t="shared" si="26"/>
        <v>-0.16580369644968085</v>
      </c>
      <c r="N31" s="145">
        <v>75.19800000000001</v>
      </c>
      <c r="O31" s="141">
        <v>116.039</v>
      </c>
      <c r="P31" s="142"/>
      <c r="Q31" s="141"/>
      <c r="R31" s="140">
        <f t="shared" si="27"/>
        <v>191.23700000000002</v>
      </c>
      <c r="S31" s="144">
        <f t="shared" si="28"/>
        <v>0.004263621983182061</v>
      </c>
      <c r="T31" s="143">
        <v>67.747</v>
      </c>
      <c r="U31" s="141">
        <v>161.5</v>
      </c>
      <c r="V31" s="142"/>
      <c r="W31" s="141"/>
      <c r="X31" s="140">
        <f t="shared" si="29"/>
        <v>229.247</v>
      </c>
      <c r="Y31" s="139">
        <f t="shared" si="30"/>
        <v>-0.16580369644968085</v>
      </c>
    </row>
    <row r="32" spans="1:25" ht="19.5" customHeight="1">
      <c r="A32" s="147" t="s">
        <v>187</v>
      </c>
      <c r="B32" s="145">
        <v>4.152</v>
      </c>
      <c r="C32" s="141">
        <v>186.54399999999998</v>
      </c>
      <c r="D32" s="142">
        <v>0</v>
      </c>
      <c r="E32" s="141">
        <v>0</v>
      </c>
      <c r="F32" s="140">
        <f t="shared" si="23"/>
        <v>190.69599999999997</v>
      </c>
      <c r="G32" s="144">
        <f t="shared" si="24"/>
        <v>0.00425156040779183</v>
      </c>
      <c r="H32" s="143">
        <v>3.453</v>
      </c>
      <c r="I32" s="141">
        <v>179.892</v>
      </c>
      <c r="J32" s="142"/>
      <c r="K32" s="141"/>
      <c r="L32" s="140">
        <f t="shared" si="25"/>
        <v>183.345</v>
      </c>
      <c r="M32" s="146">
        <f t="shared" si="26"/>
        <v>0.040093812211950075</v>
      </c>
      <c r="N32" s="145">
        <v>4.152</v>
      </c>
      <c r="O32" s="141">
        <v>186.54399999999998</v>
      </c>
      <c r="P32" s="142"/>
      <c r="Q32" s="141"/>
      <c r="R32" s="140">
        <f t="shared" si="27"/>
        <v>190.69599999999997</v>
      </c>
      <c r="S32" s="144">
        <f t="shared" si="28"/>
        <v>0.00425156040779183</v>
      </c>
      <c r="T32" s="143">
        <v>3.453</v>
      </c>
      <c r="U32" s="141">
        <v>179.892</v>
      </c>
      <c r="V32" s="142"/>
      <c r="W32" s="141"/>
      <c r="X32" s="140">
        <f t="shared" si="29"/>
        <v>183.345</v>
      </c>
      <c r="Y32" s="139">
        <f t="shared" si="30"/>
        <v>0.040093812211950075</v>
      </c>
    </row>
    <row r="33" spans="1:25" ht="19.5" customHeight="1">
      <c r="A33" s="147" t="s">
        <v>179</v>
      </c>
      <c r="B33" s="145">
        <v>82.047</v>
      </c>
      <c r="C33" s="141">
        <v>48.549</v>
      </c>
      <c r="D33" s="142">
        <v>0</v>
      </c>
      <c r="E33" s="141">
        <v>0</v>
      </c>
      <c r="F33" s="140">
        <f t="shared" si="23"/>
        <v>130.596</v>
      </c>
      <c r="G33" s="144">
        <f t="shared" si="24"/>
        <v>0.00291163308625237</v>
      </c>
      <c r="H33" s="143">
        <v>443.62100000000004</v>
      </c>
      <c r="I33" s="141">
        <v>263.757</v>
      </c>
      <c r="J33" s="142"/>
      <c r="K33" s="141"/>
      <c r="L33" s="140">
        <f t="shared" si="25"/>
        <v>707.378</v>
      </c>
      <c r="M33" s="146">
        <f t="shared" si="26"/>
        <v>-0.8153801786315096</v>
      </c>
      <c r="N33" s="145">
        <v>82.047</v>
      </c>
      <c r="O33" s="141">
        <v>48.549</v>
      </c>
      <c r="P33" s="142"/>
      <c r="Q33" s="141"/>
      <c r="R33" s="140">
        <f t="shared" si="27"/>
        <v>130.596</v>
      </c>
      <c r="S33" s="144">
        <f t="shared" si="28"/>
        <v>0.00291163308625237</v>
      </c>
      <c r="T33" s="143">
        <v>443.62100000000004</v>
      </c>
      <c r="U33" s="141">
        <v>263.757</v>
      </c>
      <c r="V33" s="142"/>
      <c r="W33" s="141"/>
      <c r="X33" s="140">
        <f t="shared" si="29"/>
        <v>707.378</v>
      </c>
      <c r="Y33" s="139">
        <f t="shared" si="30"/>
        <v>-0.8153801786315096</v>
      </c>
    </row>
    <row r="34" spans="1:25" ht="19.5" customHeight="1">
      <c r="A34" s="147" t="s">
        <v>191</v>
      </c>
      <c r="B34" s="145">
        <v>53.14</v>
      </c>
      <c r="C34" s="141">
        <v>62.144999999999996</v>
      </c>
      <c r="D34" s="142">
        <v>0</v>
      </c>
      <c r="E34" s="141">
        <v>0</v>
      </c>
      <c r="F34" s="140">
        <f t="shared" si="23"/>
        <v>115.285</v>
      </c>
      <c r="G34" s="144">
        <f t="shared" si="24"/>
        <v>0.0025702748962342222</v>
      </c>
      <c r="H34" s="143">
        <v>92.064</v>
      </c>
      <c r="I34" s="141">
        <v>25.917</v>
      </c>
      <c r="J34" s="142"/>
      <c r="K34" s="141"/>
      <c r="L34" s="140">
        <f t="shared" si="25"/>
        <v>117.981</v>
      </c>
      <c r="M34" s="146">
        <f t="shared" si="26"/>
        <v>-0.022851137047490644</v>
      </c>
      <c r="N34" s="145">
        <v>53.14</v>
      </c>
      <c r="O34" s="141">
        <v>62.144999999999996</v>
      </c>
      <c r="P34" s="142"/>
      <c r="Q34" s="141"/>
      <c r="R34" s="140">
        <f t="shared" si="27"/>
        <v>115.285</v>
      </c>
      <c r="S34" s="144">
        <f t="shared" si="28"/>
        <v>0.0025702748962342222</v>
      </c>
      <c r="T34" s="143">
        <v>92.064</v>
      </c>
      <c r="U34" s="141">
        <v>25.917</v>
      </c>
      <c r="V34" s="142"/>
      <c r="W34" s="141"/>
      <c r="X34" s="140">
        <f t="shared" si="29"/>
        <v>117.981</v>
      </c>
      <c r="Y34" s="139">
        <f t="shared" si="30"/>
        <v>-0.022851137047490644</v>
      </c>
    </row>
    <row r="35" spans="1:25" ht="19.5" customHeight="1">
      <c r="A35" s="147" t="s">
        <v>185</v>
      </c>
      <c r="B35" s="145">
        <v>52.996</v>
      </c>
      <c r="C35" s="141">
        <v>38.786</v>
      </c>
      <c r="D35" s="142">
        <v>2.03</v>
      </c>
      <c r="E35" s="141">
        <v>2.026</v>
      </c>
      <c r="F35" s="140">
        <f t="shared" si="23"/>
        <v>95.83800000000001</v>
      </c>
      <c r="G35" s="144">
        <f t="shared" si="24"/>
        <v>0.0021367047361347566</v>
      </c>
      <c r="H35" s="143">
        <v>49.801</v>
      </c>
      <c r="I35" s="141">
        <v>26.558</v>
      </c>
      <c r="J35" s="142">
        <v>1.522</v>
      </c>
      <c r="K35" s="141">
        <v>1.452</v>
      </c>
      <c r="L35" s="140">
        <f t="shared" si="25"/>
        <v>79.33300000000001</v>
      </c>
      <c r="M35" s="146">
        <f t="shared" si="26"/>
        <v>0.208047092634843</v>
      </c>
      <c r="N35" s="145">
        <v>52.996</v>
      </c>
      <c r="O35" s="141">
        <v>38.786</v>
      </c>
      <c r="P35" s="142">
        <v>2.03</v>
      </c>
      <c r="Q35" s="141">
        <v>2.026</v>
      </c>
      <c r="R35" s="140">
        <f t="shared" si="27"/>
        <v>95.83800000000001</v>
      </c>
      <c r="S35" s="144">
        <f t="shared" si="28"/>
        <v>0.0021367047361347566</v>
      </c>
      <c r="T35" s="143">
        <v>49.801</v>
      </c>
      <c r="U35" s="141">
        <v>26.558</v>
      </c>
      <c r="V35" s="142">
        <v>1.522</v>
      </c>
      <c r="W35" s="141">
        <v>1.452</v>
      </c>
      <c r="X35" s="140">
        <f t="shared" si="29"/>
        <v>79.33300000000001</v>
      </c>
      <c r="Y35" s="139">
        <f t="shared" si="30"/>
        <v>0.208047092634843</v>
      </c>
    </row>
    <row r="36" spans="1:25" ht="19.5" customHeight="1">
      <c r="A36" s="147" t="s">
        <v>186</v>
      </c>
      <c r="B36" s="145">
        <v>85.773</v>
      </c>
      <c r="C36" s="141">
        <v>0</v>
      </c>
      <c r="D36" s="142">
        <v>0</v>
      </c>
      <c r="E36" s="141">
        <v>0</v>
      </c>
      <c r="F36" s="140">
        <f aca="true" t="shared" si="31" ref="F36:F41">SUM(B36:E36)</f>
        <v>85.773</v>
      </c>
      <c r="G36" s="144">
        <f aca="true" t="shared" si="32" ref="G36:G41">F36/$F$9</f>
        <v>0.0019123059259634639</v>
      </c>
      <c r="H36" s="143">
        <v>20.48</v>
      </c>
      <c r="I36" s="141">
        <v>5.809</v>
      </c>
      <c r="J36" s="142"/>
      <c r="K36" s="141"/>
      <c r="L36" s="140">
        <f aca="true" t="shared" si="33" ref="L36:L41">SUM(H36:K36)</f>
        <v>26.289</v>
      </c>
      <c r="M36" s="146">
        <f aca="true" t="shared" si="34" ref="M36:M41">IF(ISERROR(F36/L36-1),"         /0",(F36/L36-1))</f>
        <v>2.262695423941572</v>
      </c>
      <c r="N36" s="145">
        <v>85.773</v>
      </c>
      <c r="O36" s="141">
        <v>0</v>
      </c>
      <c r="P36" s="142"/>
      <c r="Q36" s="141"/>
      <c r="R36" s="140">
        <f aca="true" t="shared" si="35" ref="R36:R41">SUM(N36:Q36)</f>
        <v>85.773</v>
      </c>
      <c r="S36" s="144">
        <f aca="true" t="shared" si="36" ref="S36:S41">R36/$R$9</f>
        <v>0.0019123059259634639</v>
      </c>
      <c r="T36" s="143">
        <v>20.48</v>
      </c>
      <c r="U36" s="141">
        <v>5.809</v>
      </c>
      <c r="V36" s="142"/>
      <c r="W36" s="141"/>
      <c r="X36" s="140">
        <f aca="true" t="shared" si="37" ref="X36:X41">SUM(T36:W36)</f>
        <v>26.289</v>
      </c>
      <c r="Y36" s="139">
        <f aca="true" t="shared" si="38" ref="Y36:Y41">IF(ISERROR(R36/X36-1),"         /0",IF(R36/X36&gt;5,"  *  ",(R36/X36-1)))</f>
        <v>2.262695423941572</v>
      </c>
    </row>
    <row r="37" spans="1:25" ht="19.5" customHeight="1">
      <c r="A37" s="147" t="s">
        <v>181</v>
      </c>
      <c r="B37" s="145">
        <v>48.074999999999996</v>
      </c>
      <c r="C37" s="141">
        <v>33.255</v>
      </c>
      <c r="D37" s="142">
        <v>0</v>
      </c>
      <c r="E37" s="141">
        <v>0</v>
      </c>
      <c r="F37" s="140">
        <f t="shared" si="31"/>
        <v>81.33</v>
      </c>
      <c r="G37" s="144">
        <f t="shared" si="32"/>
        <v>0.0018132494020100557</v>
      </c>
      <c r="H37" s="143">
        <v>48.609</v>
      </c>
      <c r="I37" s="141">
        <v>41.026</v>
      </c>
      <c r="J37" s="142"/>
      <c r="K37" s="141"/>
      <c r="L37" s="140">
        <f t="shared" si="33"/>
        <v>89.635</v>
      </c>
      <c r="M37" s="146">
        <f t="shared" si="34"/>
        <v>-0.09265353935404708</v>
      </c>
      <c r="N37" s="145">
        <v>48.074999999999996</v>
      </c>
      <c r="O37" s="141">
        <v>33.255</v>
      </c>
      <c r="P37" s="142"/>
      <c r="Q37" s="141"/>
      <c r="R37" s="140">
        <f t="shared" si="35"/>
        <v>81.33</v>
      </c>
      <c r="S37" s="144">
        <f t="shared" si="36"/>
        <v>0.0018132494020100557</v>
      </c>
      <c r="T37" s="143">
        <v>48.609</v>
      </c>
      <c r="U37" s="141">
        <v>41.026</v>
      </c>
      <c r="V37" s="142"/>
      <c r="W37" s="141"/>
      <c r="X37" s="140">
        <f t="shared" si="37"/>
        <v>89.635</v>
      </c>
      <c r="Y37" s="139">
        <f t="shared" si="38"/>
        <v>-0.09265353935404708</v>
      </c>
    </row>
    <row r="38" spans="1:25" ht="19.5" customHeight="1">
      <c r="A38" s="147" t="s">
        <v>183</v>
      </c>
      <c r="B38" s="145">
        <v>62.461999999999996</v>
      </c>
      <c r="C38" s="141">
        <v>15.609</v>
      </c>
      <c r="D38" s="142">
        <v>0</v>
      </c>
      <c r="E38" s="141">
        <v>0</v>
      </c>
      <c r="F38" s="140">
        <f t="shared" si="31"/>
        <v>78.071</v>
      </c>
      <c r="G38" s="144">
        <f t="shared" si="32"/>
        <v>0.0017405901151398876</v>
      </c>
      <c r="H38" s="143">
        <v>59.246</v>
      </c>
      <c r="I38" s="141">
        <v>20.078000000000003</v>
      </c>
      <c r="J38" s="142"/>
      <c r="K38" s="141"/>
      <c r="L38" s="140">
        <f t="shared" si="33"/>
        <v>79.32400000000001</v>
      </c>
      <c r="M38" s="146">
        <f t="shared" si="34"/>
        <v>-0.015795975997176304</v>
      </c>
      <c r="N38" s="145">
        <v>62.461999999999996</v>
      </c>
      <c r="O38" s="141">
        <v>15.609</v>
      </c>
      <c r="P38" s="142"/>
      <c r="Q38" s="141"/>
      <c r="R38" s="140">
        <f t="shared" si="35"/>
        <v>78.071</v>
      </c>
      <c r="S38" s="144">
        <f t="shared" si="36"/>
        <v>0.0017405901151398876</v>
      </c>
      <c r="T38" s="143">
        <v>59.246</v>
      </c>
      <c r="U38" s="141">
        <v>20.078000000000003</v>
      </c>
      <c r="V38" s="142"/>
      <c r="W38" s="141"/>
      <c r="X38" s="140">
        <f t="shared" si="37"/>
        <v>79.32400000000001</v>
      </c>
      <c r="Y38" s="139">
        <f t="shared" si="38"/>
        <v>-0.015795975997176304</v>
      </c>
    </row>
    <row r="39" spans="1:25" ht="19.5" customHeight="1">
      <c r="A39" s="147" t="s">
        <v>182</v>
      </c>
      <c r="B39" s="145">
        <v>54.962999999999994</v>
      </c>
      <c r="C39" s="141">
        <v>17.43</v>
      </c>
      <c r="D39" s="142">
        <v>0</v>
      </c>
      <c r="E39" s="141">
        <v>0</v>
      </c>
      <c r="F39" s="140">
        <f t="shared" si="31"/>
        <v>72.393</v>
      </c>
      <c r="G39" s="144">
        <f t="shared" si="32"/>
        <v>0.00161399931095185</v>
      </c>
      <c r="H39" s="143">
        <v>64.19</v>
      </c>
      <c r="I39" s="141">
        <v>20.987000000000002</v>
      </c>
      <c r="J39" s="142"/>
      <c r="K39" s="141"/>
      <c r="L39" s="140">
        <f t="shared" si="33"/>
        <v>85.17699999999999</v>
      </c>
      <c r="M39" s="146">
        <f t="shared" si="34"/>
        <v>-0.15008746492597758</v>
      </c>
      <c r="N39" s="145">
        <v>54.962999999999994</v>
      </c>
      <c r="O39" s="141">
        <v>17.43</v>
      </c>
      <c r="P39" s="142"/>
      <c r="Q39" s="141"/>
      <c r="R39" s="140">
        <f t="shared" si="35"/>
        <v>72.393</v>
      </c>
      <c r="S39" s="144">
        <f t="shared" si="36"/>
        <v>0.00161399931095185</v>
      </c>
      <c r="T39" s="143">
        <v>64.19</v>
      </c>
      <c r="U39" s="141">
        <v>20.987000000000002</v>
      </c>
      <c r="V39" s="142"/>
      <c r="W39" s="141"/>
      <c r="X39" s="140">
        <f t="shared" si="37"/>
        <v>85.17699999999999</v>
      </c>
      <c r="Y39" s="139">
        <f t="shared" si="38"/>
        <v>-0.15008746492597758</v>
      </c>
    </row>
    <row r="40" spans="1:25" ht="19.5" customHeight="1">
      <c r="A40" s="147" t="s">
        <v>197</v>
      </c>
      <c r="B40" s="145">
        <v>61.883</v>
      </c>
      <c r="C40" s="141">
        <v>1.466</v>
      </c>
      <c r="D40" s="142">
        <v>0</v>
      </c>
      <c r="E40" s="141">
        <v>0</v>
      </c>
      <c r="F40" s="140">
        <f t="shared" si="31"/>
        <v>63.349000000000004</v>
      </c>
      <c r="G40" s="144">
        <f t="shared" si="32"/>
        <v>0.0014123636587721018</v>
      </c>
      <c r="H40" s="143">
        <v>66.783</v>
      </c>
      <c r="I40" s="141">
        <v>0.087</v>
      </c>
      <c r="J40" s="142">
        <v>0</v>
      </c>
      <c r="K40" s="141">
        <v>0</v>
      </c>
      <c r="L40" s="140">
        <f t="shared" si="33"/>
        <v>66.87</v>
      </c>
      <c r="M40" s="146">
        <f t="shared" si="34"/>
        <v>-0.05265440406759381</v>
      </c>
      <c r="N40" s="145">
        <v>61.883</v>
      </c>
      <c r="O40" s="141">
        <v>1.466</v>
      </c>
      <c r="P40" s="142">
        <v>0</v>
      </c>
      <c r="Q40" s="141">
        <v>0</v>
      </c>
      <c r="R40" s="140">
        <f t="shared" si="35"/>
        <v>63.349000000000004</v>
      </c>
      <c r="S40" s="144">
        <f t="shared" si="36"/>
        <v>0.0014123636587721018</v>
      </c>
      <c r="T40" s="143">
        <v>66.783</v>
      </c>
      <c r="U40" s="141">
        <v>0.087</v>
      </c>
      <c r="V40" s="142">
        <v>0</v>
      </c>
      <c r="W40" s="141">
        <v>0</v>
      </c>
      <c r="X40" s="140">
        <f t="shared" si="37"/>
        <v>66.87</v>
      </c>
      <c r="Y40" s="139">
        <f t="shared" si="38"/>
        <v>-0.05265440406759381</v>
      </c>
    </row>
    <row r="41" spans="1:25" ht="19.5" customHeight="1" thickBot="1">
      <c r="A41" s="138" t="s">
        <v>168</v>
      </c>
      <c r="B41" s="136">
        <v>70.263</v>
      </c>
      <c r="C41" s="132">
        <v>9.016</v>
      </c>
      <c r="D41" s="133">
        <v>66.75999999999999</v>
      </c>
      <c r="E41" s="132">
        <v>23.740000000000002</v>
      </c>
      <c r="F41" s="131">
        <f t="shared" si="31"/>
        <v>169.779</v>
      </c>
      <c r="G41" s="135">
        <f t="shared" si="32"/>
        <v>0.0037852166509758423</v>
      </c>
      <c r="H41" s="134">
        <v>331.01</v>
      </c>
      <c r="I41" s="132">
        <v>459.259</v>
      </c>
      <c r="J41" s="133">
        <v>714.033</v>
      </c>
      <c r="K41" s="132">
        <v>81.46499999999999</v>
      </c>
      <c r="L41" s="131">
        <f t="shared" si="33"/>
        <v>1585.767</v>
      </c>
      <c r="M41" s="137">
        <f t="shared" si="34"/>
        <v>-0.8929357213260208</v>
      </c>
      <c r="N41" s="136">
        <v>70.263</v>
      </c>
      <c r="O41" s="132">
        <v>9.016</v>
      </c>
      <c r="P41" s="133">
        <v>66.75999999999999</v>
      </c>
      <c r="Q41" s="132">
        <v>23.740000000000002</v>
      </c>
      <c r="R41" s="131">
        <f t="shared" si="35"/>
        <v>169.779</v>
      </c>
      <c r="S41" s="135">
        <f t="shared" si="36"/>
        <v>0.0037852166509758423</v>
      </c>
      <c r="T41" s="134">
        <v>331.01</v>
      </c>
      <c r="U41" s="132">
        <v>459.259</v>
      </c>
      <c r="V41" s="133">
        <v>714.033</v>
      </c>
      <c r="W41" s="132">
        <v>81.46499999999999</v>
      </c>
      <c r="X41" s="131">
        <f t="shared" si="37"/>
        <v>1585.767</v>
      </c>
      <c r="Y41" s="130">
        <f t="shared" si="38"/>
        <v>-0.8929357213260208</v>
      </c>
    </row>
    <row r="42" ht="15" thickTop="1">
      <c r="A42" s="121" t="s">
        <v>43</v>
      </c>
    </row>
    <row r="43" ht="14.25">
      <c r="A43" s="121" t="s">
        <v>42</v>
      </c>
    </row>
    <row r="44" ht="14.25">
      <c r="A44" s="128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2:Y65536 M42:M65536 Y3 M3">
    <cfRule type="cellIs" priority="9" dxfId="89" operator="lessThan" stopIfTrue="1">
      <formula>0</formula>
    </cfRule>
  </conditionalFormatting>
  <conditionalFormatting sqref="Y9:Y41 M9:M41">
    <cfRule type="cellIs" priority="10" dxfId="89" operator="lessThan">
      <formula>0</formula>
    </cfRule>
    <cfRule type="cellIs" priority="11" dxfId="91" operator="greaterThanOrEqual" stopIfTrue="1">
      <formula>0</formula>
    </cfRule>
  </conditionalFormatting>
  <conditionalFormatting sqref="G7:G8">
    <cfRule type="cellIs" priority="5" dxfId="89" operator="lessThan" stopIfTrue="1">
      <formula>0</formula>
    </cfRule>
  </conditionalFormatting>
  <conditionalFormatting sqref="S7:S8">
    <cfRule type="cellIs" priority="4" dxfId="89" operator="lessThan" stopIfTrue="1">
      <formula>0</formula>
    </cfRule>
  </conditionalFormatting>
  <conditionalFormatting sqref="M5 Y5 Y7:Y8 M7:M8">
    <cfRule type="cellIs" priority="6" dxfId="89" operator="lessThan" stopIfTrue="1">
      <formula>0</formula>
    </cfRule>
  </conditionalFormatting>
  <conditionalFormatting sqref="M6 Y6">
    <cfRule type="cellIs" priority="3" dxfId="89" operator="lessThan" stopIfTrue="1">
      <formula>0</formula>
    </cfRule>
  </conditionalFormatting>
  <conditionalFormatting sqref="G6">
    <cfRule type="cellIs" priority="2" dxfId="89" operator="lessThan" stopIfTrue="1">
      <formula>0</formula>
    </cfRule>
  </conditionalFormatting>
  <conditionalFormatting sqref="S6">
    <cfRule type="cellIs" priority="1" dxfId="89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2"/>
  <sheetViews>
    <sheetView showGridLines="0" zoomScale="88" zoomScaleNormal="88" zoomScalePageLayoutView="0" workbookViewId="0" topLeftCell="A1">
      <selection activeCell="N1" sqref="N1:Q1"/>
    </sheetView>
  </sheetViews>
  <sheetFormatPr defaultColWidth="9.140625" defaultRowHeight="15"/>
  <cols>
    <col min="1" max="1" width="15.8515625" style="186" customWidth="1"/>
    <col min="2" max="2" width="12.28125" style="186" customWidth="1"/>
    <col min="3" max="3" width="11.7109375" style="186" customWidth="1"/>
    <col min="4" max="4" width="11.28125" style="186" bestFit="1" customWidth="1"/>
    <col min="5" max="5" width="10.28125" style="186" bestFit="1" customWidth="1"/>
    <col min="6" max="6" width="11.28125" style="186" bestFit="1" customWidth="1"/>
    <col min="7" max="7" width="11.28125" style="186" customWidth="1"/>
    <col min="8" max="8" width="11.28125" style="186" bestFit="1" customWidth="1"/>
    <col min="9" max="9" width="9.00390625" style="186" customWidth="1"/>
    <col min="10" max="10" width="11.28125" style="186" bestFit="1" customWidth="1"/>
    <col min="11" max="11" width="11.28125" style="186" customWidth="1"/>
    <col min="12" max="12" width="12.28125" style="186" bestFit="1" customWidth="1"/>
    <col min="13" max="13" width="10.7109375" style="186" customWidth="1"/>
    <col min="14" max="14" width="12.28125" style="186" customWidth="1"/>
    <col min="15" max="15" width="11.28125" style="186" customWidth="1"/>
    <col min="16" max="16" width="12.28125" style="186" bestFit="1" customWidth="1"/>
    <col min="17" max="17" width="9.140625" style="186" customWidth="1"/>
    <col min="18" max="16384" width="9.140625" style="186" customWidth="1"/>
  </cols>
  <sheetData>
    <row r="1" spans="14:17" ht="18.75" thickBot="1">
      <c r="N1" s="539" t="s">
        <v>28</v>
      </c>
      <c r="O1" s="540"/>
      <c r="P1" s="540"/>
      <c r="Q1" s="541"/>
    </row>
    <row r="2" ht="3.75" customHeight="1" thickBot="1"/>
    <row r="3" spans="1:17" ht="24" customHeight="1" thickTop="1">
      <c r="A3" s="604" t="s">
        <v>52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6"/>
    </row>
    <row r="4" spans="1:17" ht="18.75" customHeight="1" thickBot="1">
      <c r="A4" s="613" t="s">
        <v>38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5"/>
    </row>
    <row r="5" spans="1:17" s="445" customFormat="1" ht="20.25" customHeight="1" thickBot="1">
      <c r="A5" s="610" t="s">
        <v>142</v>
      </c>
      <c r="B5" s="599" t="s">
        <v>36</v>
      </c>
      <c r="C5" s="600"/>
      <c r="D5" s="600"/>
      <c r="E5" s="600"/>
      <c r="F5" s="601"/>
      <c r="G5" s="601"/>
      <c r="H5" s="601"/>
      <c r="I5" s="602"/>
      <c r="J5" s="600" t="s">
        <v>35</v>
      </c>
      <c r="K5" s="600"/>
      <c r="L5" s="600"/>
      <c r="M5" s="600"/>
      <c r="N5" s="600"/>
      <c r="O5" s="600"/>
      <c r="P5" s="600"/>
      <c r="Q5" s="603"/>
    </row>
    <row r="6" spans="1:17" s="478" customFormat="1" ht="28.5" customHeight="1" thickBot="1">
      <c r="A6" s="611"/>
      <c r="B6" s="607" t="s">
        <v>156</v>
      </c>
      <c r="C6" s="608"/>
      <c r="D6" s="609"/>
      <c r="E6" s="559" t="s">
        <v>34</v>
      </c>
      <c r="F6" s="607" t="s">
        <v>146</v>
      </c>
      <c r="G6" s="608"/>
      <c r="H6" s="609"/>
      <c r="I6" s="561" t="s">
        <v>33</v>
      </c>
      <c r="J6" s="607" t="s">
        <v>157</v>
      </c>
      <c r="K6" s="608"/>
      <c r="L6" s="609"/>
      <c r="M6" s="559" t="s">
        <v>34</v>
      </c>
      <c r="N6" s="607" t="s">
        <v>147</v>
      </c>
      <c r="O6" s="608"/>
      <c r="P6" s="609"/>
      <c r="Q6" s="559" t="s">
        <v>33</v>
      </c>
    </row>
    <row r="7" spans="1:17" s="210" customFormat="1" ht="22.5" customHeight="1" thickBot="1">
      <c r="A7" s="612"/>
      <c r="B7" s="119" t="s">
        <v>22</v>
      </c>
      <c r="C7" s="116" t="s">
        <v>21</v>
      </c>
      <c r="D7" s="116" t="s">
        <v>17</v>
      </c>
      <c r="E7" s="560"/>
      <c r="F7" s="119" t="s">
        <v>22</v>
      </c>
      <c r="G7" s="117" t="s">
        <v>21</v>
      </c>
      <c r="H7" s="116" t="s">
        <v>17</v>
      </c>
      <c r="I7" s="562"/>
      <c r="J7" s="119" t="s">
        <v>22</v>
      </c>
      <c r="K7" s="116" t="s">
        <v>21</v>
      </c>
      <c r="L7" s="117" t="s">
        <v>17</v>
      </c>
      <c r="M7" s="560"/>
      <c r="N7" s="118" t="s">
        <v>22</v>
      </c>
      <c r="O7" s="117" t="s">
        <v>21</v>
      </c>
      <c r="P7" s="116" t="s">
        <v>17</v>
      </c>
      <c r="Q7" s="560"/>
    </row>
    <row r="8" spans="1:17" s="202" customFormat="1" ht="18" customHeight="1" thickBot="1">
      <c r="A8" s="209" t="s">
        <v>51</v>
      </c>
      <c r="B8" s="208">
        <f>SUM(B9:B60)</f>
        <v>1599832</v>
      </c>
      <c r="C8" s="204">
        <f>SUM(C9:C60)</f>
        <v>71532</v>
      </c>
      <c r="D8" s="204">
        <f aca="true" t="shared" si="0" ref="D8:D60">C8+B8</f>
        <v>1671364</v>
      </c>
      <c r="E8" s="205">
        <f>D8/$D$8</f>
        <v>1</v>
      </c>
      <c r="F8" s="204">
        <f>SUM(F9:F60)</f>
        <v>1541080</v>
      </c>
      <c r="G8" s="204">
        <f>SUM(G9:G60)</f>
        <v>74497</v>
      </c>
      <c r="H8" s="204">
        <f aca="true" t="shared" si="1" ref="H8:H60">G8+F8</f>
        <v>1615577</v>
      </c>
      <c r="I8" s="207">
        <f>(D8/H8-1)</f>
        <v>0.03453069708221901</v>
      </c>
      <c r="J8" s="206">
        <f>SUM(J9:J60)</f>
        <v>1599832</v>
      </c>
      <c r="K8" s="204">
        <f>SUM(K9:K60)</f>
        <v>71532</v>
      </c>
      <c r="L8" s="204">
        <f aca="true" t="shared" si="2" ref="L8:L60">K8+J8</f>
        <v>1671364</v>
      </c>
      <c r="M8" s="205">
        <f>(L8/$L$8)</f>
        <v>1</v>
      </c>
      <c r="N8" s="204">
        <f>SUM(N9:N60)</f>
        <v>1541080</v>
      </c>
      <c r="O8" s="204">
        <f>SUM(O9:O60)</f>
        <v>74497</v>
      </c>
      <c r="P8" s="204">
        <f aca="true" t="shared" si="3" ref="P8:P60">O8+N8</f>
        <v>1615577</v>
      </c>
      <c r="Q8" s="203">
        <f>(L8/P8-1)</f>
        <v>0.03453069708221901</v>
      </c>
    </row>
    <row r="9" spans="1:17" s="187" customFormat="1" ht="18" customHeight="1" thickTop="1">
      <c r="A9" s="201" t="s">
        <v>211</v>
      </c>
      <c r="B9" s="200">
        <v>214177</v>
      </c>
      <c r="C9" s="196">
        <v>73</v>
      </c>
      <c r="D9" s="196">
        <f t="shared" si="0"/>
        <v>214250</v>
      </c>
      <c r="E9" s="199">
        <f>D9/$D$8</f>
        <v>0.12818871293147394</v>
      </c>
      <c r="F9" s="197">
        <v>204606</v>
      </c>
      <c r="G9" s="196">
        <v>90</v>
      </c>
      <c r="H9" s="196">
        <f t="shared" si="1"/>
        <v>204696</v>
      </c>
      <c r="I9" s="198">
        <f>(D9/H9-1)</f>
        <v>0.04667409231250241</v>
      </c>
      <c r="J9" s="197">
        <v>214177</v>
      </c>
      <c r="K9" s="196">
        <v>73</v>
      </c>
      <c r="L9" s="196">
        <f t="shared" si="2"/>
        <v>214250</v>
      </c>
      <c r="M9" s="198">
        <f>(L9/$L$8)</f>
        <v>0.12818871293147394</v>
      </c>
      <c r="N9" s="197">
        <v>204606</v>
      </c>
      <c r="O9" s="196">
        <v>90</v>
      </c>
      <c r="P9" s="196">
        <f t="shared" si="3"/>
        <v>204696</v>
      </c>
      <c r="Q9" s="195">
        <f>(L9/P9-1)</f>
        <v>0.04667409231250241</v>
      </c>
    </row>
    <row r="10" spans="1:17" s="187" customFormat="1" ht="18" customHeight="1">
      <c r="A10" s="201" t="s">
        <v>212</v>
      </c>
      <c r="B10" s="200">
        <v>152040</v>
      </c>
      <c r="C10" s="196">
        <v>1647</v>
      </c>
      <c r="D10" s="196">
        <f t="shared" si="0"/>
        <v>153687</v>
      </c>
      <c r="E10" s="199">
        <f>D10/$D$8</f>
        <v>0.09195303955332292</v>
      </c>
      <c r="F10" s="197">
        <v>158648</v>
      </c>
      <c r="G10" s="196">
        <v>2129</v>
      </c>
      <c r="H10" s="196">
        <f t="shared" si="1"/>
        <v>160777</v>
      </c>
      <c r="I10" s="198">
        <f>(D10/H10-1)</f>
        <v>-0.04409834740043661</v>
      </c>
      <c r="J10" s="197">
        <v>152040</v>
      </c>
      <c r="K10" s="196">
        <v>1647</v>
      </c>
      <c r="L10" s="196">
        <f t="shared" si="2"/>
        <v>153687</v>
      </c>
      <c r="M10" s="198">
        <f>(L10/$L$8)</f>
        <v>0.09195303955332292</v>
      </c>
      <c r="N10" s="197">
        <v>158648</v>
      </c>
      <c r="O10" s="196">
        <v>2129</v>
      </c>
      <c r="P10" s="196">
        <f t="shared" si="3"/>
        <v>160777</v>
      </c>
      <c r="Q10" s="195">
        <f>(L10/P10-1)</f>
        <v>-0.04409834740043661</v>
      </c>
    </row>
    <row r="11" spans="1:17" s="187" customFormat="1" ht="18" customHeight="1">
      <c r="A11" s="201" t="s">
        <v>213</v>
      </c>
      <c r="B11" s="200">
        <v>153423</v>
      </c>
      <c r="C11" s="196">
        <v>38</v>
      </c>
      <c r="D11" s="196">
        <f t="shared" si="0"/>
        <v>153461</v>
      </c>
      <c r="E11" s="199">
        <f>D11/$D$8</f>
        <v>0.09181782065426801</v>
      </c>
      <c r="F11" s="197">
        <v>142563</v>
      </c>
      <c r="G11" s="196">
        <v>71</v>
      </c>
      <c r="H11" s="196">
        <f t="shared" si="1"/>
        <v>142634</v>
      </c>
      <c r="I11" s="198">
        <f>(D11/H11-1)</f>
        <v>0.07590756762062334</v>
      </c>
      <c r="J11" s="197">
        <v>153423</v>
      </c>
      <c r="K11" s="196">
        <v>38</v>
      </c>
      <c r="L11" s="196">
        <f t="shared" si="2"/>
        <v>153461</v>
      </c>
      <c r="M11" s="198">
        <f>(L11/$L$8)</f>
        <v>0.09181782065426801</v>
      </c>
      <c r="N11" s="197">
        <v>142563</v>
      </c>
      <c r="O11" s="196">
        <v>71</v>
      </c>
      <c r="P11" s="196">
        <f t="shared" si="3"/>
        <v>142634</v>
      </c>
      <c r="Q11" s="195">
        <f>(L11/P11-1)</f>
        <v>0.07590756762062334</v>
      </c>
    </row>
    <row r="12" spans="1:17" s="187" customFormat="1" ht="18" customHeight="1">
      <c r="A12" s="201" t="s">
        <v>214</v>
      </c>
      <c r="B12" s="200">
        <v>104552</v>
      </c>
      <c r="C12" s="196">
        <v>2</v>
      </c>
      <c r="D12" s="196">
        <f aca="true" t="shared" si="4" ref="D12:D25">C12+B12</f>
        <v>104554</v>
      </c>
      <c r="E12" s="199">
        <f aca="true" t="shared" si="5" ref="E12:E25">D12/$D$8</f>
        <v>0.06255609191055927</v>
      </c>
      <c r="F12" s="197">
        <v>96847</v>
      </c>
      <c r="G12" s="196">
        <v>33</v>
      </c>
      <c r="H12" s="196">
        <f aca="true" t="shared" si="6" ref="H12:H25">G12+F12</f>
        <v>96880</v>
      </c>
      <c r="I12" s="198">
        <f aca="true" t="shared" si="7" ref="I12:I25">(D12/H12-1)</f>
        <v>0.0792113955408753</v>
      </c>
      <c r="J12" s="197">
        <v>104552</v>
      </c>
      <c r="K12" s="196">
        <v>2</v>
      </c>
      <c r="L12" s="196">
        <f aca="true" t="shared" si="8" ref="L12:L25">K12+J12</f>
        <v>104554</v>
      </c>
      <c r="M12" s="198">
        <f aca="true" t="shared" si="9" ref="M12:M25">(L12/$L$8)</f>
        <v>0.06255609191055927</v>
      </c>
      <c r="N12" s="197">
        <v>96847</v>
      </c>
      <c r="O12" s="196">
        <v>33</v>
      </c>
      <c r="P12" s="196">
        <f aca="true" t="shared" si="10" ref="P12:P25">O12+N12</f>
        <v>96880</v>
      </c>
      <c r="Q12" s="195">
        <f aca="true" t="shared" si="11" ref="Q12:Q25">(L12/P12-1)</f>
        <v>0.0792113955408753</v>
      </c>
    </row>
    <row r="13" spans="1:17" s="187" customFormat="1" ht="18" customHeight="1">
      <c r="A13" s="201" t="s">
        <v>215</v>
      </c>
      <c r="B13" s="200">
        <v>70478</v>
      </c>
      <c r="C13" s="196">
        <v>2041</v>
      </c>
      <c r="D13" s="196">
        <f t="shared" si="4"/>
        <v>72519</v>
      </c>
      <c r="E13" s="199">
        <f t="shared" si="5"/>
        <v>0.043389112126383</v>
      </c>
      <c r="F13" s="197">
        <v>66484</v>
      </c>
      <c r="G13" s="196">
        <v>228</v>
      </c>
      <c r="H13" s="196">
        <f t="shared" si="6"/>
        <v>66712</v>
      </c>
      <c r="I13" s="198">
        <f t="shared" si="7"/>
        <v>0.08704580884998192</v>
      </c>
      <c r="J13" s="197">
        <v>70478</v>
      </c>
      <c r="K13" s="196">
        <v>2041</v>
      </c>
      <c r="L13" s="196">
        <f t="shared" si="8"/>
        <v>72519</v>
      </c>
      <c r="M13" s="198">
        <f t="shared" si="9"/>
        <v>0.043389112126383</v>
      </c>
      <c r="N13" s="197">
        <v>66484</v>
      </c>
      <c r="O13" s="196">
        <v>228</v>
      </c>
      <c r="P13" s="196">
        <f t="shared" si="10"/>
        <v>66712</v>
      </c>
      <c r="Q13" s="195">
        <f t="shared" si="11"/>
        <v>0.08704580884998192</v>
      </c>
    </row>
    <row r="14" spans="1:17" s="187" customFormat="1" ht="18" customHeight="1">
      <c r="A14" s="201" t="s">
        <v>216</v>
      </c>
      <c r="B14" s="200">
        <v>66648</v>
      </c>
      <c r="C14" s="196">
        <v>64</v>
      </c>
      <c r="D14" s="196">
        <f t="shared" si="4"/>
        <v>66712</v>
      </c>
      <c r="E14" s="199">
        <f t="shared" si="5"/>
        <v>0.03991470439712714</v>
      </c>
      <c r="F14" s="197">
        <v>57218</v>
      </c>
      <c r="G14" s="196">
        <v>25</v>
      </c>
      <c r="H14" s="196">
        <f t="shared" si="6"/>
        <v>57243</v>
      </c>
      <c r="I14" s="198">
        <f t="shared" si="7"/>
        <v>0.1654176056461052</v>
      </c>
      <c r="J14" s="197">
        <v>66648</v>
      </c>
      <c r="K14" s="196">
        <v>64</v>
      </c>
      <c r="L14" s="196">
        <f t="shared" si="8"/>
        <v>66712</v>
      </c>
      <c r="M14" s="198">
        <f t="shared" si="9"/>
        <v>0.03991470439712714</v>
      </c>
      <c r="N14" s="197">
        <v>57218</v>
      </c>
      <c r="O14" s="196">
        <v>25</v>
      </c>
      <c r="P14" s="196">
        <f t="shared" si="10"/>
        <v>57243</v>
      </c>
      <c r="Q14" s="195">
        <f t="shared" si="11"/>
        <v>0.1654176056461052</v>
      </c>
    </row>
    <row r="15" spans="1:17" s="187" customFormat="1" ht="18" customHeight="1">
      <c r="A15" s="201" t="s">
        <v>217</v>
      </c>
      <c r="B15" s="200">
        <v>46966</v>
      </c>
      <c r="C15" s="196">
        <v>9526</v>
      </c>
      <c r="D15" s="196">
        <f aca="true" t="shared" si="12" ref="D15:D21">C15+B15</f>
        <v>56492</v>
      </c>
      <c r="E15" s="199">
        <f aca="true" t="shared" si="13" ref="E15:E21">D15/$D$8</f>
        <v>0.03379993825402486</v>
      </c>
      <c r="F15" s="197">
        <v>44683</v>
      </c>
      <c r="G15" s="196">
        <v>13036</v>
      </c>
      <c r="H15" s="196">
        <f aca="true" t="shared" si="14" ref="H15:H21">G15+F15</f>
        <v>57719</v>
      </c>
      <c r="I15" s="198">
        <f aca="true" t="shared" si="15" ref="I15:I21">(D15/H15-1)</f>
        <v>-0.02125816455586549</v>
      </c>
      <c r="J15" s="197">
        <v>46966</v>
      </c>
      <c r="K15" s="196">
        <v>9526</v>
      </c>
      <c r="L15" s="196">
        <f aca="true" t="shared" si="16" ref="L15:L21">K15+J15</f>
        <v>56492</v>
      </c>
      <c r="M15" s="198">
        <f aca="true" t="shared" si="17" ref="M15:M21">(L15/$L$8)</f>
        <v>0.03379993825402486</v>
      </c>
      <c r="N15" s="197">
        <v>44683</v>
      </c>
      <c r="O15" s="196">
        <v>13036</v>
      </c>
      <c r="P15" s="196">
        <f aca="true" t="shared" si="18" ref="P15:P21">O15+N15</f>
        <v>57719</v>
      </c>
      <c r="Q15" s="195">
        <f aca="true" t="shared" si="19" ref="Q15:Q21">(L15/P15-1)</f>
        <v>-0.02125816455586549</v>
      </c>
    </row>
    <row r="16" spans="1:17" s="187" customFormat="1" ht="18" customHeight="1">
      <c r="A16" s="201" t="s">
        <v>218</v>
      </c>
      <c r="B16" s="200">
        <v>55385</v>
      </c>
      <c r="C16" s="196">
        <v>18</v>
      </c>
      <c r="D16" s="196">
        <f>C16+B16</f>
        <v>55403</v>
      </c>
      <c r="E16" s="199">
        <f>D16/$D$8</f>
        <v>0.033148374620968264</v>
      </c>
      <c r="F16" s="197">
        <v>65209</v>
      </c>
      <c r="G16" s="196">
        <v>10</v>
      </c>
      <c r="H16" s="196">
        <f>G16+F16</f>
        <v>65219</v>
      </c>
      <c r="I16" s="198">
        <f>(D16/H16-1)</f>
        <v>-0.15050828746224265</v>
      </c>
      <c r="J16" s="197">
        <v>55385</v>
      </c>
      <c r="K16" s="196">
        <v>18</v>
      </c>
      <c r="L16" s="196">
        <f>K16+J16</f>
        <v>55403</v>
      </c>
      <c r="M16" s="198">
        <f>(L16/$L$8)</f>
        <v>0.033148374620968264</v>
      </c>
      <c r="N16" s="197">
        <v>65209</v>
      </c>
      <c r="O16" s="196">
        <v>10</v>
      </c>
      <c r="P16" s="196">
        <f>O16+N16</f>
        <v>65219</v>
      </c>
      <c r="Q16" s="195">
        <f>(L16/P16-1)</f>
        <v>-0.15050828746224265</v>
      </c>
    </row>
    <row r="17" spans="1:17" s="187" customFormat="1" ht="18" customHeight="1">
      <c r="A17" s="201" t="s">
        <v>219</v>
      </c>
      <c r="B17" s="200">
        <v>50759</v>
      </c>
      <c r="C17" s="196">
        <v>69</v>
      </c>
      <c r="D17" s="196">
        <f t="shared" si="12"/>
        <v>50828</v>
      </c>
      <c r="E17" s="199">
        <f t="shared" si="13"/>
        <v>0.030411089385675414</v>
      </c>
      <c r="F17" s="197">
        <v>46252</v>
      </c>
      <c r="G17" s="196">
        <v>90</v>
      </c>
      <c r="H17" s="196">
        <f t="shared" si="14"/>
        <v>46342</v>
      </c>
      <c r="I17" s="198">
        <f t="shared" si="15"/>
        <v>0.096802037029045</v>
      </c>
      <c r="J17" s="197">
        <v>50759</v>
      </c>
      <c r="K17" s="196">
        <v>69</v>
      </c>
      <c r="L17" s="196">
        <f t="shared" si="16"/>
        <v>50828</v>
      </c>
      <c r="M17" s="198">
        <f t="shared" si="17"/>
        <v>0.030411089385675414</v>
      </c>
      <c r="N17" s="197">
        <v>46252</v>
      </c>
      <c r="O17" s="196">
        <v>90</v>
      </c>
      <c r="P17" s="196">
        <f t="shared" si="18"/>
        <v>46342</v>
      </c>
      <c r="Q17" s="195">
        <f t="shared" si="19"/>
        <v>0.096802037029045</v>
      </c>
    </row>
    <row r="18" spans="1:17" s="187" customFormat="1" ht="18" customHeight="1">
      <c r="A18" s="201" t="s">
        <v>220</v>
      </c>
      <c r="B18" s="200">
        <v>39382</v>
      </c>
      <c r="C18" s="196">
        <v>56</v>
      </c>
      <c r="D18" s="196">
        <f t="shared" si="12"/>
        <v>39438</v>
      </c>
      <c r="E18" s="199">
        <f t="shared" si="13"/>
        <v>0.02359629619879332</v>
      </c>
      <c r="F18" s="197">
        <v>42681</v>
      </c>
      <c r="G18" s="196">
        <v>27</v>
      </c>
      <c r="H18" s="196">
        <f t="shared" si="14"/>
        <v>42708</v>
      </c>
      <c r="I18" s="198">
        <f t="shared" si="15"/>
        <v>-0.07656645125035122</v>
      </c>
      <c r="J18" s="197">
        <v>39382</v>
      </c>
      <c r="K18" s="196">
        <v>56</v>
      </c>
      <c r="L18" s="196">
        <f t="shared" si="16"/>
        <v>39438</v>
      </c>
      <c r="M18" s="198">
        <f t="shared" si="17"/>
        <v>0.02359629619879332</v>
      </c>
      <c r="N18" s="197">
        <v>42681</v>
      </c>
      <c r="O18" s="196">
        <v>27</v>
      </c>
      <c r="P18" s="196">
        <f t="shared" si="18"/>
        <v>42708</v>
      </c>
      <c r="Q18" s="195">
        <f t="shared" si="19"/>
        <v>-0.07656645125035122</v>
      </c>
    </row>
    <row r="19" spans="1:17" s="187" customFormat="1" ht="18" customHeight="1">
      <c r="A19" s="201" t="s">
        <v>221</v>
      </c>
      <c r="B19" s="200">
        <v>39412</v>
      </c>
      <c r="C19" s="196">
        <v>7</v>
      </c>
      <c r="D19" s="196">
        <f t="shared" si="12"/>
        <v>39419</v>
      </c>
      <c r="E19" s="199">
        <f t="shared" si="13"/>
        <v>0.023584928238253308</v>
      </c>
      <c r="F19" s="197">
        <v>29240</v>
      </c>
      <c r="G19" s="196">
        <v>2</v>
      </c>
      <c r="H19" s="196">
        <f t="shared" si="14"/>
        <v>29242</v>
      </c>
      <c r="I19" s="198">
        <f t="shared" si="15"/>
        <v>0.34802681075165864</v>
      </c>
      <c r="J19" s="197">
        <v>39412</v>
      </c>
      <c r="K19" s="196">
        <v>7</v>
      </c>
      <c r="L19" s="196">
        <f t="shared" si="16"/>
        <v>39419</v>
      </c>
      <c r="M19" s="198">
        <f t="shared" si="17"/>
        <v>0.023584928238253308</v>
      </c>
      <c r="N19" s="197">
        <v>29240</v>
      </c>
      <c r="O19" s="196">
        <v>2</v>
      </c>
      <c r="P19" s="196">
        <f t="shared" si="18"/>
        <v>29242</v>
      </c>
      <c r="Q19" s="195">
        <f t="shared" si="19"/>
        <v>0.34802681075165864</v>
      </c>
    </row>
    <row r="20" spans="1:17" s="187" customFormat="1" ht="18" customHeight="1">
      <c r="A20" s="201" t="s">
        <v>222</v>
      </c>
      <c r="B20" s="200">
        <v>36680</v>
      </c>
      <c r="C20" s="196">
        <v>0</v>
      </c>
      <c r="D20" s="196">
        <f t="shared" si="12"/>
        <v>36680</v>
      </c>
      <c r="E20" s="199">
        <f t="shared" si="13"/>
        <v>0.02194614697935339</v>
      </c>
      <c r="F20" s="197">
        <v>27904</v>
      </c>
      <c r="G20" s="196">
        <v>98</v>
      </c>
      <c r="H20" s="196">
        <f t="shared" si="14"/>
        <v>28002</v>
      </c>
      <c r="I20" s="198">
        <f t="shared" si="15"/>
        <v>0.3099064352546246</v>
      </c>
      <c r="J20" s="197">
        <v>36680</v>
      </c>
      <c r="K20" s="196"/>
      <c r="L20" s="196">
        <f t="shared" si="16"/>
        <v>36680</v>
      </c>
      <c r="M20" s="198">
        <f t="shared" si="17"/>
        <v>0.02194614697935339</v>
      </c>
      <c r="N20" s="197">
        <v>27904</v>
      </c>
      <c r="O20" s="196">
        <v>98</v>
      </c>
      <c r="P20" s="196">
        <f t="shared" si="18"/>
        <v>28002</v>
      </c>
      <c r="Q20" s="195">
        <f t="shared" si="19"/>
        <v>0.3099064352546246</v>
      </c>
    </row>
    <row r="21" spans="1:17" s="187" customFormat="1" ht="18" customHeight="1">
      <c r="A21" s="201" t="s">
        <v>223</v>
      </c>
      <c r="B21" s="200">
        <v>30944</v>
      </c>
      <c r="C21" s="196">
        <v>6</v>
      </c>
      <c r="D21" s="196">
        <f t="shared" si="12"/>
        <v>30950</v>
      </c>
      <c r="E21" s="199">
        <f t="shared" si="13"/>
        <v>0.018517809405970212</v>
      </c>
      <c r="F21" s="197">
        <v>30602</v>
      </c>
      <c r="G21" s="196"/>
      <c r="H21" s="196">
        <f t="shared" si="14"/>
        <v>30602</v>
      </c>
      <c r="I21" s="198">
        <f t="shared" si="15"/>
        <v>0.011371805764329057</v>
      </c>
      <c r="J21" s="197">
        <v>30944</v>
      </c>
      <c r="K21" s="196">
        <v>6</v>
      </c>
      <c r="L21" s="196">
        <f t="shared" si="16"/>
        <v>30950</v>
      </c>
      <c r="M21" s="198">
        <f t="shared" si="17"/>
        <v>0.018517809405970212</v>
      </c>
      <c r="N21" s="197">
        <v>30602</v>
      </c>
      <c r="O21" s="196"/>
      <c r="P21" s="196">
        <f t="shared" si="18"/>
        <v>30602</v>
      </c>
      <c r="Q21" s="195">
        <f t="shared" si="19"/>
        <v>0.011371805764329057</v>
      </c>
    </row>
    <row r="22" spans="1:17" s="187" customFormat="1" ht="18" customHeight="1">
      <c r="A22" s="201" t="s">
        <v>224</v>
      </c>
      <c r="B22" s="200">
        <v>25682</v>
      </c>
      <c r="C22" s="196">
        <v>2910</v>
      </c>
      <c r="D22" s="196">
        <f t="shared" si="4"/>
        <v>28592</v>
      </c>
      <c r="E22" s="199">
        <f t="shared" si="5"/>
        <v>0.01710698567158321</v>
      </c>
      <c r="F22" s="197">
        <v>22351</v>
      </c>
      <c r="G22" s="196">
        <v>6098</v>
      </c>
      <c r="H22" s="196">
        <f t="shared" si="6"/>
        <v>28449</v>
      </c>
      <c r="I22" s="198">
        <f t="shared" si="7"/>
        <v>0.005026538718408302</v>
      </c>
      <c r="J22" s="197">
        <v>25682</v>
      </c>
      <c r="K22" s="196">
        <v>2910</v>
      </c>
      <c r="L22" s="196">
        <f t="shared" si="8"/>
        <v>28592</v>
      </c>
      <c r="M22" s="198">
        <f t="shared" si="9"/>
        <v>0.01710698567158321</v>
      </c>
      <c r="N22" s="197">
        <v>22351</v>
      </c>
      <c r="O22" s="196">
        <v>6098</v>
      </c>
      <c r="P22" s="196">
        <f t="shared" si="10"/>
        <v>28449</v>
      </c>
      <c r="Q22" s="195">
        <f t="shared" si="11"/>
        <v>0.005026538718408302</v>
      </c>
    </row>
    <row r="23" spans="1:17" s="187" customFormat="1" ht="18" customHeight="1">
      <c r="A23" s="201" t="s">
        <v>225</v>
      </c>
      <c r="B23" s="200">
        <v>23769</v>
      </c>
      <c r="C23" s="196">
        <v>27</v>
      </c>
      <c r="D23" s="196">
        <f t="shared" si="4"/>
        <v>23796</v>
      </c>
      <c r="E23" s="199">
        <f t="shared" si="5"/>
        <v>0.014237473105798617</v>
      </c>
      <c r="F23" s="197">
        <v>28155</v>
      </c>
      <c r="G23" s="196">
        <v>72</v>
      </c>
      <c r="H23" s="196">
        <f t="shared" si="6"/>
        <v>28227</v>
      </c>
      <c r="I23" s="198">
        <f t="shared" si="7"/>
        <v>-0.15697736210011692</v>
      </c>
      <c r="J23" s="197">
        <v>23769</v>
      </c>
      <c r="K23" s="196">
        <v>27</v>
      </c>
      <c r="L23" s="196">
        <f t="shared" si="8"/>
        <v>23796</v>
      </c>
      <c r="M23" s="198">
        <f t="shared" si="9"/>
        <v>0.014237473105798617</v>
      </c>
      <c r="N23" s="197">
        <v>28155</v>
      </c>
      <c r="O23" s="196">
        <v>72</v>
      </c>
      <c r="P23" s="196">
        <f t="shared" si="10"/>
        <v>28227</v>
      </c>
      <c r="Q23" s="195">
        <f t="shared" si="11"/>
        <v>-0.15697736210011692</v>
      </c>
    </row>
    <row r="24" spans="1:17" s="187" customFormat="1" ht="18" customHeight="1">
      <c r="A24" s="201" t="s">
        <v>226</v>
      </c>
      <c r="B24" s="200">
        <v>22217</v>
      </c>
      <c r="C24" s="196">
        <v>21</v>
      </c>
      <c r="D24" s="196">
        <f t="shared" si="4"/>
        <v>22238</v>
      </c>
      <c r="E24" s="199">
        <f t="shared" si="5"/>
        <v>0.013305300341517468</v>
      </c>
      <c r="F24" s="197">
        <v>27817</v>
      </c>
      <c r="G24" s="196">
        <v>22</v>
      </c>
      <c r="H24" s="196">
        <f t="shared" si="6"/>
        <v>27839</v>
      </c>
      <c r="I24" s="198">
        <f t="shared" si="7"/>
        <v>-0.20119257157225479</v>
      </c>
      <c r="J24" s="197">
        <v>22217</v>
      </c>
      <c r="K24" s="196">
        <v>21</v>
      </c>
      <c r="L24" s="196">
        <f t="shared" si="8"/>
        <v>22238</v>
      </c>
      <c r="M24" s="198">
        <f t="shared" si="9"/>
        <v>0.013305300341517468</v>
      </c>
      <c r="N24" s="197">
        <v>27817</v>
      </c>
      <c r="O24" s="196">
        <v>22</v>
      </c>
      <c r="P24" s="196">
        <f t="shared" si="10"/>
        <v>27839</v>
      </c>
      <c r="Q24" s="195">
        <f t="shared" si="11"/>
        <v>-0.20119257157225479</v>
      </c>
    </row>
    <row r="25" spans="1:17" s="187" customFormat="1" ht="18" customHeight="1">
      <c r="A25" s="201" t="s">
        <v>227</v>
      </c>
      <c r="B25" s="200">
        <v>20646</v>
      </c>
      <c r="C25" s="196">
        <v>1104</v>
      </c>
      <c r="D25" s="196">
        <f t="shared" si="4"/>
        <v>21750</v>
      </c>
      <c r="E25" s="199">
        <f t="shared" si="5"/>
        <v>0.013013323249752896</v>
      </c>
      <c r="F25" s="197">
        <v>21701</v>
      </c>
      <c r="G25" s="196">
        <v>1205</v>
      </c>
      <c r="H25" s="196">
        <f t="shared" si="6"/>
        <v>22906</v>
      </c>
      <c r="I25" s="198">
        <f t="shared" si="7"/>
        <v>-0.05046712651706975</v>
      </c>
      <c r="J25" s="197">
        <v>20646</v>
      </c>
      <c r="K25" s="196">
        <v>1104</v>
      </c>
      <c r="L25" s="196">
        <f t="shared" si="8"/>
        <v>21750</v>
      </c>
      <c r="M25" s="198">
        <f t="shared" si="9"/>
        <v>0.013013323249752896</v>
      </c>
      <c r="N25" s="197">
        <v>21701</v>
      </c>
      <c r="O25" s="196">
        <v>1205</v>
      </c>
      <c r="P25" s="196">
        <f t="shared" si="10"/>
        <v>22906</v>
      </c>
      <c r="Q25" s="195">
        <f t="shared" si="11"/>
        <v>-0.05046712651706975</v>
      </c>
    </row>
    <row r="26" spans="1:17" s="187" customFormat="1" ht="18" customHeight="1">
      <c r="A26" s="201" t="s">
        <v>228</v>
      </c>
      <c r="B26" s="200">
        <v>20884</v>
      </c>
      <c r="C26" s="196">
        <v>10</v>
      </c>
      <c r="D26" s="196">
        <f t="shared" si="0"/>
        <v>20894</v>
      </c>
      <c r="E26" s="199">
        <f aca="true" t="shared" si="20" ref="E26:E39">D26/$D$8</f>
        <v>0.012501166711739634</v>
      </c>
      <c r="F26" s="197">
        <v>19351</v>
      </c>
      <c r="G26" s="196">
        <v>6</v>
      </c>
      <c r="H26" s="196">
        <f t="shared" si="1"/>
        <v>19357</v>
      </c>
      <c r="I26" s="198">
        <f aca="true" t="shared" si="21" ref="I26:I39">(D26/H26-1)</f>
        <v>0.07940280002066435</v>
      </c>
      <c r="J26" s="197">
        <v>20884</v>
      </c>
      <c r="K26" s="196">
        <v>10</v>
      </c>
      <c r="L26" s="196">
        <f t="shared" si="2"/>
        <v>20894</v>
      </c>
      <c r="M26" s="198">
        <f aca="true" t="shared" si="22" ref="M26:M39">(L26/$L$8)</f>
        <v>0.012501166711739634</v>
      </c>
      <c r="N26" s="197">
        <v>19351</v>
      </c>
      <c r="O26" s="196">
        <v>6</v>
      </c>
      <c r="P26" s="196">
        <f t="shared" si="3"/>
        <v>19357</v>
      </c>
      <c r="Q26" s="195">
        <f aca="true" t="shared" si="23" ref="Q26:Q39">(L26/P26-1)</f>
        <v>0.07940280002066435</v>
      </c>
    </row>
    <row r="27" spans="1:17" s="187" customFormat="1" ht="18" customHeight="1">
      <c r="A27" s="201" t="s">
        <v>229</v>
      </c>
      <c r="B27" s="200">
        <v>18940</v>
      </c>
      <c r="C27" s="196">
        <v>389</v>
      </c>
      <c r="D27" s="196">
        <f>C27+B27</f>
        <v>19329</v>
      </c>
      <c r="E27" s="199">
        <f t="shared" si="20"/>
        <v>0.011564805751470057</v>
      </c>
      <c r="F27" s="197">
        <v>18216</v>
      </c>
      <c r="G27" s="196">
        <v>595</v>
      </c>
      <c r="H27" s="196">
        <f>G27+F27</f>
        <v>18811</v>
      </c>
      <c r="I27" s="198">
        <f t="shared" si="21"/>
        <v>0.02753707936845462</v>
      </c>
      <c r="J27" s="197">
        <v>18940</v>
      </c>
      <c r="K27" s="196">
        <v>389</v>
      </c>
      <c r="L27" s="196">
        <f>K27+J27</f>
        <v>19329</v>
      </c>
      <c r="M27" s="198">
        <f t="shared" si="22"/>
        <v>0.011564805751470057</v>
      </c>
      <c r="N27" s="197">
        <v>18216</v>
      </c>
      <c r="O27" s="196">
        <v>595</v>
      </c>
      <c r="P27" s="196">
        <f>O27+N27</f>
        <v>18811</v>
      </c>
      <c r="Q27" s="195">
        <f t="shared" si="23"/>
        <v>0.02753707936845462</v>
      </c>
    </row>
    <row r="28" spans="1:17" s="187" customFormat="1" ht="18" customHeight="1">
      <c r="A28" s="201" t="s">
        <v>230</v>
      </c>
      <c r="B28" s="200">
        <v>17218</v>
      </c>
      <c r="C28" s="196">
        <v>0</v>
      </c>
      <c r="D28" s="196">
        <f>C28+B28</f>
        <v>17218</v>
      </c>
      <c r="E28" s="199">
        <f t="shared" si="20"/>
        <v>0.010301765504103236</v>
      </c>
      <c r="F28" s="197">
        <v>14602</v>
      </c>
      <c r="G28" s="196">
        <v>342</v>
      </c>
      <c r="H28" s="196">
        <f>G28+F28</f>
        <v>14944</v>
      </c>
      <c r="I28" s="198">
        <f t="shared" si="21"/>
        <v>0.15216809421841537</v>
      </c>
      <c r="J28" s="197">
        <v>17218</v>
      </c>
      <c r="K28" s="196"/>
      <c r="L28" s="196">
        <f>K28+J28</f>
        <v>17218</v>
      </c>
      <c r="M28" s="198">
        <f t="shared" si="22"/>
        <v>0.010301765504103236</v>
      </c>
      <c r="N28" s="197">
        <v>14602</v>
      </c>
      <c r="O28" s="196">
        <v>342</v>
      </c>
      <c r="P28" s="196">
        <f>O28+N28</f>
        <v>14944</v>
      </c>
      <c r="Q28" s="195">
        <f t="shared" si="23"/>
        <v>0.15216809421841537</v>
      </c>
    </row>
    <row r="29" spans="1:17" s="187" customFormat="1" ht="18" customHeight="1">
      <c r="A29" s="201" t="s">
        <v>231</v>
      </c>
      <c r="B29" s="200">
        <v>13161</v>
      </c>
      <c r="C29" s="196">
        <v>2868</v>
      </c>
      <c r="D29" s="196">
        <f>C29+B29</f>
        <v>16029</v>
      </c>
      <c r="E29" s="199">
        <f t="shared" si="20"/>
        <v>0.00959037049978341</v>
      </c>
      <c r="F29" s="197">
        <v>10105</v>
      </c>
      <c r="G29" s="196">
        <v>4442</v>
      </c>
      <c r="H29" s="196">
        <f>G29+F29</f>
        <v>14547</v>
      </c>
      <c r="I29" s="198">
        <f t="shared" si="21"/>
        <v>0.10187667560321723</v>
      </c>
      <c r="J29" s="197">
        <v>13161</v>
      </c>
      <c r="K29" s="196">
        <v>2868</v>
      </c>
      <c r="L29" s="196">
        <f>K29+J29</f>
        <v>16029</v>
      </c>
      <c r="M29" s="198">
        <f t="shared" si="22"/>
        <v>0.00959037049978341</v>
      </c>
      <c r="N29" s="197">
        <v>10105</v>
      </c>
      <c r="O29" s="196">
        <v>4442</v>
      </c>
      <c r="P29" s="196">
        <f>O29+N29</f>
        <v>14547</v>
      </c>
      <c r="Q29" s="195">
        <f t="shared" si="23"/>
        <v>0.10187667560321723</v>
      </c>
    </row>
    <row r="30" spans="1:17" s="187" customFormat="1" ht="18" customHeight="1">
      <c r="A30" s="201" t="s">
        <v>232</v>
      </c>
      <c r="B30" s="200">
        <v>13701</v>
      </c>
      <c r="C30" s="196">
        <v>1370</v>
      </c>
      <c r="D30" s="196">
        <f t="shared" si="0"/>
        <v>15071</v>
      </c>
      <c r="E30" s="199">
        <f t="shared" si="20"/>
        <v>0.009017185963081651</v>
      </c>
      <c r="F30" s="197">
        <v>10684</v>
      </c>
      <c r="G30" s="196"/>
      <c r="H30" s="196">
        <f t="shared" si="1"/>
        <v>10684</v>
      </c>
      <c r="I30" s="198">
        <f t="shared" si="21"/>
        <v>0.4106140022463496</v>
      </c>
      <c r="J30" s="197">
        <v>13701</v>
      </c>
      <c r="K30" s="196">
        <v>1370</v>
      </c>
      <c r="L30" s="196">
        <f t="shared" si="2"/>
        <v>15071</v>
      </c>
      <c r="M30" s="198">
        <f t="shared" si="22"/>
        <v>0.009017185963081651</v>
      </c>
      <c r="N30" s="197">
        <v>10684</v>
      </c>
      <c r="O30" s="196"/>
      <c r="P30" s="196">
        <f t="shared" si="3"/>
        <v>10684</v>
      </c>
      <c r="Q30" s="195">
        <f t="shared" si="23"/>
        <v>0.4106140022463496</v>
      </c>
    </row>
    <row r="31" spans="1:17" s="187" customFormat="1" ht="18" customHeight="1">
      <c r="A31" s="201" t="s">
        <v>233</v>
      </c>
      <c r="B31" s="200">
        <v>14591</v>
      </c>
      <c r="C31" s="196">
        <v>345</v>
      </c>
      <c r="D31" s="196">
        <f>C31+B31</f>
        <v>14936</v>
      </c>
      <c r="E31" s="199">
        <f t="shared" si="20"/>
        <v>0.008936413611876288</v>
      </c>
      <c r="F31" s="197">
        <v>15418</v>
      </c>
      <c r="G31" s="196">
        <v>353</v>
      </c>
      <c r="H31" s="196">
        <f>G31+F31</f>
        <v>15771</v>
      </c>
      <c r="I31" s="198">
        <f t="shared" si="21"/>
        <v>-0.05294527931012616</v>
      </c>
      <c r="J31" s="197">
        <v>14591</v>
      </c>
      <c r="K31" s="196">
        <v>345</v>
      </c>
      <c r="L31" s="196">
        <f>K31+J31</f>
        <v>14936</v>
      </c>
      <c r="M31" s="198">
        <f t="shared" si="22"/>
        <v>0.008936413611876288</v>
      </c>
      <c r="N31" s="197">
        <v>15418</v>
      </c>
      <c r="O31" s="196">
        <v>353</v>
      </c>
      <c r="P31" s="196">
        <f>O31+N31</f>
        <v>15771</v>
      </c>
      <c r="Q31" s="195">
        <f t="shared" si="23"/>
        <v>-0.05294527931012616</v>
      </c>
    </row>
    <row r="32" spans="1:17" s="187" customFormat="1" ht="18" customHeight="1">
      <c r="A32" s="201" t="s">
        <v>234</v>
      </c>
      <c r="B32" s="200">
        <v>14346</v>
      </c>
      <c r="C32" s="196">
        <v>52</v>
      </c>
      <c r="D32" s="196">
        <f>C32+B32</f>
        <v>14398</v>
      </c>
      <c r="E32" s="199">
        <f t="shared" si="20"/>
        <v>0.008614520834480102</v>
      </c>
      <c r="F32" s="197">
        <v>14413</v>
      </c>
      <c r="G32" s="196">
        <v>76</v>
      </c>
      <c r="H32" s="196">
        <f>G32+F32</f>
        <v>14489</v>
      </c>
      <c r="I32" s="198">
        <f t="shared" si="21"/>
        <v>-0.006280626682310664</v>
      </c>
      <c r="J32" s="197">
        <v>14346</v>
      </c>
      <c r="K32" s="196">
        <v>52</v>
      </c>
      <c r="L32" s="196">
        <f>K32+J32</f>
        <v>14398</v>
      </c>
      <c r="M32" s="198">
        <f t="shared" si="22"/>
        <v>0.008614520834480102</v>
      </c>
      <c r="N32" s="197">
        <v>14413</v>
      </c>
      <c r="O32" s="196">
        <v>76</v>
      </c>
      <c r="P32" s="196">
        <f>O32+N32</f>
        <v>14489</v>
      </c>
      <c r="Q32" s="195">
        <f t="shared" si="23"/>
        <v>-0.006280626682310664</v>
      </c>
    </row>
    <row r="33" spans="1:17" s="187" customFormat="1" ht="18" customHeight="1">
      <c r="A33" s="201" t="s">
        <v>235</v>
      </c>
      <c r="B33" s="200">
        <v>12575</v>
      </c>
      <c r="C33" s="196">
        <v>146</v>
      </c>
      <c r="D33" s="196">
        <f>C33+B33</f>
        <v>12721</v>
      </c>
      <c r="E33" s="199">
        <f t="shared" si="20"/>
        <v>0.0076111487383957056</v>
      </c>
      <c r="F33" s="197">
        <v>12781</v>
      </c>
      <c r="G33" s="196">
        <v>375</v>
      </c>
      <c r="H33" s="196">
        <f>G33+F33</f>
        <v>13156</v>
      </c>
      <c r="I33" s="198">
        <f t="shared" si="21"/>
        <v>-0.033064761325630854</v>
      </c>
      <c r="J33" s="197">
        <v>12575</v>
      </c>
      <c r="K33" s="196">
        <v>146</v>
      </c>
      <c r="L33" s="196">
        <f>K33+J33</f>
        <v>12721</v>
      </c>
      <c r="M33" s="198">
        <f t="shared" si="22"/>
        <v>0.0076111487383957056</v>
      </c>
      <c r="N33" s="197">
        <v>12781</v>
      </c>
      <c r="O33" s="196">
        <v>375</v>
      </c>
      <c r="P33" s="196">
        <f>O33+N33</f>
        <v>13156</v>
      </c>
      <c r="Q33" s="195">
        <f t="shared" si="23"/>
        <v>-0.033064761325630854</v>
      </c>
    </row>
    <row r="34" spans="1:17" s="187" customFormat="1" ht="18" customHeight="1">
      <c r="A34" s="201" t="s">
        <v>236</v>
      </c>
      <c r="B34" s="200">
        <v>12519</v>
      </c>
      <c r="C34" s="196">
        <v>0</v>
      </c>
      <c r="D34" s="196">
        <f>C34+B34</f>
        <v>12519</v>
      </c>
      <c r="E34" s="199">
        <f t="shared" si="20"/>
        <v>0.007490289368443977</v>
      </c>
      <c r="F34" s="197">
        <v>14352</v>
      </c>
      <c r="G34" s="196">
        <v>8</v>
      </c>
      <c r="H34" s="196">
        <f>G34+F34</f>
        <v>14360</v>
      </c>
      <c r="I34" s="198">
        <f t="shared" si="21"/>
        <v>-0.1282033426183844</v>
      </c>
      <c r="J34" s="197">
        <v>12519</v>
      </c>
      <c r="K34" s="196"/>
      <c r="L34" s="196">
        <f>K34+J34</f>
        <v>12519</v>
      </c>
      <c r="M34" s="198">
        <f t="shared" si="22"/>
        <v>0.007490289368443977</v>
      </c>
      <c r="N34" s="197">
        <v>14352</v>
      </c>
      <c r="O34" s="196">
        <v>8</v>
      </c>
      <c r="P34" s="196">
        <f>O34+N34</f>
        <v>14360</v>
      </c>
      <c r="Q34" s="195">
        <f t="shared" si="23"/>
        <v>-0.1282033426183844</v>
      </c>
    </row>
    <row r="35" spans="1:17" s="187" customFormat="1" ht="18" customHeight="1">
      <c r="A35" s="201" t="s">
        <v>237</v>
      </c>
      <c r="B35" s="200">
        <v>12316</v>
      </c>
      <c r="C35" s="196">
        <v>32</v>
      </c>
      <c r="D35" s="196">
        <f>C35+B35</f>
        <v>12348</v>
      </c>
      <c r="E35" s="199">
        <f t="shared" si="20"/>
        <v>0.007387977723583851</v>
      </c>
      <c r="F35" s="197">
        <v>12651</v>
      </c>
      <c r="G35" s="196">
        <v>379</v>
      </c>
      <c r="H35" s="196">
        <f>G35+F35</f>
        <v>13030</v>
      </c>
      <c r="I35" s="198">
        <f t="shared" si="21"/>
        <v>-0.052340752110514144</v>
      </c>
      <c r="J35" s="197">
        <v>12316</v>
      </c>
      <c r="K35" s="196">
        <v>32</v>
      </c>
      <c r="L35" s="196">
        <f>K35+J35</f>
        <v>12348</v>
      </c>
      <c r="M35" s="198">
        <f t="shared" si="22"/>
        <v>0.007387977723583851</v>
      </c>
      <c r="N35" s="197">
        <v>12651</v>
      </c>
      <c r="O35" s="196">
        <v>379</v>
      </c>
      <c r="P35" s="196">
        <f>O35+N35</f>
        <v>13030</v>
      </c>
      <c r="Q35" s="195">
        <f t="shared" si="23"/>
        <v>-0.052340752110514144</v>
      </c>
    </row>
    <row r="36" spans="1:17" s="187" customFormat="1" ht="18" customHeight="1">
      <c r="A36" s="201" t="s">
        <v>238</v>
      </c>
      <c r="B36" s="200">
        <v>11841</v>
      </c>
      <c r="C36" s="196">
        <v>21</v>
      </c>
      <c r="D36" s="196">
        <f t="shared" si="0"/>
        <v>11862</v>
      </c>
      <c r="E36" s="199">
        <f t="shared" si="20"/>
        <v>0.0070971972592445455</v>
      </c>
      <c r="F36" s="197">
        <v>12285</v>
      </c>
      <c r="G36" s="196">
        <v>246</v>
      </c>
      <c r="H36" s="196">
        <f t="shared" si="1"/>
        <v>12531</v>
      </c>
      <c r="I36" s="198">
        <f t="shared" si="21"/>
        <v>-0.05338759875508736</v>
      </c>
      <c r="J36" s="197">
        <v>11841</v>
      </c>
      <c r="K36" s="196">
        <v>21</v>
      </c>
      <c r="L36" s="196">
        <f t="shared" si="2"/>
        <v>11862</v>
      </c>
      <c r="M36" s="198">
        <f t="shared" si="22"/>
        <v>0.0070971972592445455</v>
      </c>
      <c r="N36" s="197">
        <v>12285</v>
      </c>
      <c r="O36" s="196">
        <v>246</v>
      </c>
      <c r="P36" s="196">
        <f t="shared" si="3"/>
        <v>12531</v>
      </c>
      <c r="Q36" s="195">
        <f t="shared" si="23"/>
        <v>-0.05338759875508736</v>
      </c>
    </row>
    <row r="37" spans="1:17" s="187" customFormat="1" ht="18" customHeight="1">
      <c r="A37" s="201" t="s">
        <v>239</v>
      </c>
      <c r="B37" s="200">
        <v>10782</v>
      </c>
      <c r="C37" s="196">
        <v>4</v>
      </c>
      <c r="D37" s="196">
        <f t="shared" si="0"/>
        <v>10786</v>
      </c>
      <c r="E37" s="199">
        <f t="shared" si="20"/>
        <v>0.006453411704452172</v>
      </c>
      <c r="F37" s="197">
        <v>10222</v>
      </c>
      <c r="G37" s="196">
        <v>16</v>
      </c>
      <c r="H37" s="196">
        <f t="shared" si="1"/>
        <v>10238</v>
      </c>
      <c r="I37" s="198">
        <f t="shared" si="21"/>
        <v>0.05352607931236575</v>
      </c>
      <c r="J37" s="197">
        <v>10782</v>
      </c>
      <c r="K37" s="196">
        <v>4</v>
      </c>
      <c r="L37" s="196">
        <f t="shared" si="2"/>
        <v>10786</v>
      </c>
      <c r="M37" s="198">
        <f t="shared" si="22"/>
        <v>0.006453411704452172</v>
      </c>
      <c r="N37" s="197">
        <v>10222</v>
      </c>
      <c r="O37" s="196">
        <v>16</v>
      </c>
      <c r="P37" s="196">
        <f t="shared" si="3"/>
        <v>10238</v>
      </c>
      <c r="Q37" s="195">
        <f t="shared" si="23"/>
        <v>0.05352607931236575</v>
      </c>
    </row>
    <row r="38" spans="1:17" s="187" customFormat="1" ht="18" customHeight="1">
      <c r="A38" s="201" t="s">
        <v>240</v>
      </c>
      <c r="B38" s="200">
        <v>10297</v>
      </c>
      <c r="C38" s="196">
        <v>32</v>
      </c>
      <c r="D38" s="196">
        <f t="shared" si="0"/>
        <v>10329</v>
      </c>
      <c r="E38" s="199">
        <f t="shared" si="20"/>
        <v>0.006179982337779203</v>
      </c>
      <c r="F38" s="197">
        <v>9327</v>
      </c>
      <c r="G38" s="196">
        <v>4</v>
      </c>
      <c r="H38" s="196">
        <f t="shared" si="1"/>
        <v>9331</v>
      </c>
      <c r="I38" s="198">
        <f t="shared" si="21"/>
        <v>0.10695531025613536</v>
      </c>
      <c r="J38" s="197">
        <v>10297</v>
      </c>
      <c r="K38" s="196">
        <v>32</v>
      </c>
      <c r="L38" s="196">
        <f t="shared" si="2"/>
        <v>10329</v>
      </c>
      <c r="M38" s="198">
        <f t="shared" si="22"/>
        <v>0.006179982337779203</v>
      </c>
      <c r="N38" s="197">
        <v>9327</v>
      </c>
      <c r="O38" s="196">
        <v>4</v>
      </c>
      <c r="P38" s="196">
        <f t="shared" si="3"/>
        <v>9331</v>
      </c>
      <c r="Q38" s="195">
        <f t="shared" si="23"/>
        <v>0.10695531025613536</v>
      </c>
    </row>
    <row r="39" spans="1:17" s="187" customFormat="1" ht="18" customHeight="1">
      <c r="A39" s="201" t="s">
        <v>241</v>
      </c>
      <c r="B39" s="200">
        <v>3379</v>
      </c>
      <c r="C39" s="196">
        <v>6079</v>
      </c>
      <c r="D39" s="196">
        <f t="shared" si="0"/>
        <v>9458</v>
      </c>
      <c r="E39" s="199">
        <f t="shared" si="20"/>
        <v>0.005658851094076455</v>
      </c>
      <c r="F39" s="197">
        <v>2996</v>
      </c>
      <c r="G39" s="196">
        <v>1958</v>
      </c>
      <c r="H39" s="196">
        <f t="shared" si="1"/>
        <v>4954</v>
      </c>
      <c r="I39" s="198">
        <f t="shared" si="21"/>
        <v>0.9091643116673396</v>
      </c>
      <c r="J39" s="197">
        <v>3379</v>
      </c>
      <c r="K39" s="196">
        <v>6079</v>
      </c>
      <c r="L39" s="196">
        <f t="shared" si="2"/>
        <v>9458</v>
      </c>
      <c r="M39" s="198">
        <f t="shared" si="22"/>
        <v>0.005658851094076455</v>
      </c>
      <c r="N39" s="197">
        <v>2996</v>
      </c>
      <c r="O39" s="196">
        <v>1958</v>
      </c>
      <c r="P39" s="196">
        <f t="shared" si="3"/>
        <v>4954</v>
      </c>
      <c r="Q39" s="195">
        <f t="shared" si="23"/>
        <v>0.9091643116673396</v>
      </c>
    </row>
    <row r="40" spans="1:17" s="187" customFormat="1" ht="18" customHeight="1">
      <c r="A40" s="201" t="s">
        <v>242</v>
      </c>
      <c r="B40" s="200">
        <v>8789</v>
      </c>
      <c r="C40" s="196">
        <v>41</v>
      </c>
      <c r="D40" s="196">
        <f t="shared" si="0"/>
        <v>8830</v>
      </c>
      <c r="E40" s="199">
        <f aca="true" t="shared" si="24" ref="E40:E60">D40/$D$8</f>
        <v>0.00528311008254336</v>
      </c>
      <c r="F40" s="197">
        <v>6555</v>
      </c>
      <c r="G40" s="196"/>
      <c r="H40" s="196">
        <f t="shared" si="1"/>
        <v>6555</v>
      </c>
      <c r="I40" s="198">
        <f aca="true" t="shared" si="25" ref="I40:I60">(D40/H40-1)</f>
        <v>0.34706331045003824</v>
      </c>
      <c r="J40" s="197">
        <v>8789</v>
      </c>
      <c r="K40" s="196">
        <v>41</v>
      </c>
      <c r="L40" s="196">
        <f t="shared" si="2"/>
        <v>8830</v>
      </c>
      <c r="M40" s="198">
        <f aca="true" t="shared" si="26" ref="M40:M60">(L40/$L$8)</f>
        <v>0.00528311008254336</v>
      </c>
      <c r="N40" s="197">
        <v>6555</v>
      </c>
      <c r="O40" s="196"/>
      <c r="P40" s="196">
        <f t="shared" si="3"/>
        <v>6555</v>
      </c>
      <c r="Q40" s="195">
        <f aca="true" t="shared" si="27" ref="Q40:Q60">(L40/P40-1)</f>
        <v>0.34706331045003824</v>
      </c>
    </row>
    <row r="41" spans="1:17" s="187" customFormat="1" ht="18" customHeight="1">
      <c r="A41" s="201" t="s">
        <v>243</v>
      </c>
      <c r="B41" s="200">
        <v>7945</v>
      </c>
      <c r="C41" s="196">
        <v>59</v>
      </c>
      <c r="D41" s="196">
        <f t="shared" si="0"/>
        <v>8004</v>
      </c>
      <c r="E41" s="199">
        <f t="shared" si="24"/>
        <v>0.004788902955909066</v>
      </c>
      <c r="F41" s="197">
        <v>7672</v>
      </c>
      <c r="G41" s="196">
        <v>50</v>
      </c>
      <c r="H41" s="196">
        <f t="shared" si="1"/>
        <v>7722</v>
      </c>
      <c r="I41" s="198">
        <f t="shared" si="25"/>
        <v>0.03651903651903643</v>
      </c>
      <c r="J41" s="197">
        <v>7945</v>
      </c>
      <c r="K41" s="196">
        <v>59</v>
      </c>
      <c r="L41" s="196">
        <f t="shared" si="2"/>
        <v>8004</v>
      </c>
      <c r="M41" s="198">
        <f t="shared" si="26"/>
        <v>0.004788902955909066</v>
      </c>
      <c r="N41" s="197">
        <v>7672</v>
      </c>
      <c r="O41" s="196">
        <v>50</v>
      </c>
      <c r="P41" s="196">
        <f t="shared" si="3"/>
        <v>7722</v>
      </c>
      <c r="Q41" s="195">
        <f t="shared" si="27"/>
        <v>0.03651903651903643</v>
      </c>
    </row>
    <row r="42" spans="1:17" s="187" customFormat="1" ht="18" customHeight="1">
      <c r="A42" s="201" t="s">
        <v>244</v>
      </c>
      <c r="B42" s="200">
        <v>7784</v>
      </c>
      <c r="C42" s="196">
        <v>0</v>
      </c>
      <c r="D42" s="196">
        <f t="shared" si="0"/>
        <v>7784</v>
      </c>
      <c r="E42" s="199">
        <f t="shared" si="24"/>
        <v>0.004657273939129956</v>
      </c>
      <c r="F42" s="197">
        <v>8383</v>
      </c>
      <c r="G42" s="196">
        <v>13</v>
      </c>
      <c r="H42" s="196">
        <f t="shared" si="1"/>
        <v>8396</v>
      </c>
      <c r="I42" s="198">
        <f t="shared" si="25"/>
        <v>-0.07289185326345882</v>
      </c>
      <c r="J42" s="197">
        <v>7784</v>
      </c>
      <c r="K42" s="196"/>
      <c r="L42" s="196">
        <f t="shared" si="2"/>
        <v>7784</v>
      </c>
      <c r="M42" s="198">
        <f t="shared" si="26"/>
        <v>0.004657273939129956</v>
      </c>
      <c r="N42" s="197">
        <v>8383</v>
      </c>
      <c r="O42" s="196">
        <v>13</v>
      </c>
      <c r="P42" s="196">
        <f t="shared" si="3"/>
        <v>8396</v>
      </c>
      <c r="Q42" s="195">
        <f t="shared" si="27"/>
        <v>-0.07289185326345882</v>
      </c>
    </row>
    <row r="43" spans="1:17" s="187" customFormat="1" ht="18" customHeight="1">
      <c r="A43" s="201" t="s">
        <v>245</v>
      </c>
      <c r="B43" s="200">
        <v>6780</v>
      </c>
      <c r="C43" s="196">
        <v>32</v>
      </c>
      <c r="D43" s="196">
        <f t="shared" si="0"/>
        <v>6812</v>
      </c>
      <c r="E43" s="199">
        <f t="shared" si="24"/>
        <v>0.004075713010451344</v>
      </c>
      <c r="F43" s="197">
        <v>7086</v>
      </c>
      <c r="G43" s="196">
        <v>26</v>
      </c>
      <c r="H43" s="196">
        <f t="shared" si="1"/>
        <v>7112</v>
      </c>
      <c r="I43" s="198">
        <f t="shared" si="25"/>
        <v>-0.04218222722159726</v>
      </c>
      <c r="J43" s="197">
        <v>6780</v>
      </c>
      <c r="K43" s="196">
        <v>32</v>
      </c>
      <c r="L43" s="196">
        <f t="shared" si="2"/>
        <v>6812</v>
      </c>
      <c r="M43" s="198">
        <f t="shared" si="26"/>
        <v>0.004075713010451344</v>
      </c>
      <c r="N43" s="197">
        <v>7086</v>
      </c>
      <c r="O43" s="196">
        <v>26</v>
      </c>
      <c r="P43" s="196">
        <f t="shared" si="3"/>
        <v>7112</v>
      </c>
      <c r="Q43" s="195">
        <f t="shared" si="27"/>
        <v>-0.04218222722159726</v>
      </c>
    </row>
    <row r="44" spans="1:17" s="187" customFormat="1" ht="18" customHeight="1">
      <c r="A44" s="201" t="s">
        <v>246</v>
      </c>
      <c r="B44" s="200">
        <v>6244</v>
      </c>
      <c r="C44" s="196">
        <v>6</v>
      </c>
      <c r="D44" s="196">
        <f t="shared" si="0"/>
        <v>6250</v>
      </c>
      <c r="E44" s="199">
        <f t="shared" si="24"/>
        <v>0.0037394607039519818</v>
      </c>
      <c r="F44" s="197">
        <v>5831</v>
      </c>
      <c r="G44" s="196">
        <v>95</v>
      </c>
      <c r="H44" s="196">
        <f t="shared" si="1"/>
        <v>5926</v>
      </c>
      <c r="I44" s="198">
        <f t="shared" si="25"/>
        <v>0.054674316571042825</v>
      </c>
      <c r="J44" s="197">
        <v>6244</v>
      </c>
      <c r="K44" s="196">
        <v>6</v>
      </c>
      <c r="L44" s="196">
        <f t="shared" si="2"/>
        <v>6250</v>
      </c>
      <c r="M44" s="198">
        <f t="shared" si="26"/>
        <v>0.0037394607039519818</v>
      </c>
      <c r="N44" s="197">
        <v>5831</v>
      </c>
      <c r="O44" s="196">
        <v>95</v>
      </c>
      <c r="P44" s="196">
        <f t="shared" si="3"/>
        <v>5926</v>
      </c>
      <c r="Q44" s="195">
        <f t="shared" si="27"/>
        <v>0.054674316571042825</v>
      </c>
    </row>
    <row r="45" spans="1:17" s="187" customFormat="1" ht="18" customHeight="1">
      <c r="A45" s="201" t="s">
        <v>247</v>
      </c>
      <c r="B45" s="200">
        <v>5820</v>
      </c>
      <c r="C45" s="196">
        <v>58</v>
      </c>
      <c r="D45" s="196">
        <f t="shared" si="0"/>
        <v>5878</v>
      </c>
      <c r="E45" s="199">
        <f t="shared" si="24"/>
        <v>0.00351688800285276</v>
      </c>
      <c r="F45" s="197">
        <v>6207</v>
      </c>
      <c r="G45" s="196">
        <v>28</v>
      </c>
      <c r="H45" s="196">
        <f t="shared" si="1"/>
        <v>6235</v>
      </c>
      <c r="I45" s="198">
        <f t="shared" si="25"/>
        <v>-0.05725741780272653</v>
      </c>
      <c r="J45" s="197">
        <v>5820</v>
      </c>
      <c r="K45" s="196">
        <v>58</v>
      </c>
      <c r="L45" s="196">
        <f t="shared" si="2"/>
        <v>5878</v>
      </c>
      <c r="M45" s="198">
        <f t="shared" si="26"/>
        <v>0.00351688800285276</v>
      </c>
      <c r="N45" s="197">
        <v>6207</v>
      </c>
      <c r="O45" s="196">
        <v>28</v>
      </c>
      <c r="P45" s="196">
        <f t="shared" si="3"/>
        <v>6235</v>
      </c>
      <c r="Q45" s="195">
        <f t="shared" si="27"/>
        <v>-0.05725741780272653</v>
      </c>
    </row>
    <row r="46" spans="1:17" s="187" customFormat="1" ht="18" customHeight="1">
      <c r="A46" s="201" t="s">
        <v>248</v>
      </c>
      <c r="B46" s="200">
        <v>5761</v>
      </c>
      <c r="C46" s="196">
        <v>0</v>
      </c>
      <c r="D46" s="196">
        <f t="shared" si="0"/>
        <v>5761</v>
      </c>
      <c r="E46" s="199">
        <f t="shared" si="24"/>
        <v>0.0034468852984747785</v>
      </c>
      <c r="F46" s="197">
        <v>5385</v>
      </c>
      <c r="G46" s="196">
        <v>3</v>
      </c>
      <c r="H46" s="196">
        <f t="shared" si="1"/>
        <v>5388</v>
      </c>
      <c r="I46" s="198">
        <f t="shared" si="25"/>
        <v>0.06922791388270233</v>
      </c>
      <c r="J46" s="197">
        <v>5761</v>
      </c>
      <c r="K46" s="196"/>
      <c r="L46" s="196">
        <f t="shared" si="2"/>
        <v>5761</v>
      </c>
      <c r="M46" s="198">
        <f t="shared" si="26"/>
        <v>0.0034468852984747785</v>
      </c>
      <c r="N46" s="197">
        <v>5385</v>
      </c>
      <c r="O46" s="196">
        <v>3</v>
      </c>
      <c r="P46" s="196">
        <f t="shared" si="3"/>
        <v>5388</v>
      </c>
      <c r="Q46" s="195">
        <f t="shared" si="27"/>
        <v>0.06922791388270233</v>
      </c>
    </row>
    <row r="47" spans="1:17" s="187" customFormat="1" ht="18" customHeight="1">
      <c r="A47" s="201" t="s">
        <v>249</v>
      </c>
      <c r="B47" s="200">
        <v>5687</v>
      </c>
      <c r="C47" s="196">
        <v>45</v>
      </c>
      <c r="D47" s="196">
        <f t="shared" si="0"/>
        <v>5732</v>
      </c>
      <c r="E47" s="199">
        <f t="shared" si="24"/>
        <v>0.0034295342008084416</v>
      </c>
      <c r="F47" s="197">
        <v>5983</v>
      </c>
      <c r="G47" s="196">
        <v>39</v>
      </c>
      <c r="H47" s="196">
        <f t="shared" si="1"/>
        <v>6022</v>
      </c>
      <c r="I47" s="198">
        <f t="shared" si="25"/>
        <v>-0.0481567585519761</v>
      </c>
      <c r="J47" s="197">
        <v>5687</v>
      </c>
      <c r="K47" s="196">
        <v>45</v>
      </c>
      <c r="L47" s="196">
        <f t="shared" si="2"/>
        <v>5732</v>
      </c>
      <c r="M47" s="198">
        <f t="shared" si="26"/>
        <v>0.0034295342008084416</v>
      </c>
      <c r="N47" s="197">
        <v>5983</v>
      </c>
      <c r="O47" s="196">
        <v>39</v>
      </c>
      <c r="P47" s="196">
        <f t="shared" si="3"/>
        <v>6022</v>
      </c>
      <c r="Q47" s="195">
        <f t="shared" si="27"/>
        <v>-0.0481567585519761</v>
      </c>
    </row>
    <row r="48" spans="1:17" s="187" customFormat="1" ht="18" customHeight="1">
      <c r="A48" s="201" t="s">
        <v>250</v>
      </c>
      <c r="B48" s="200">
        <v>5070</v>
      </c>
      <c r="C48" s="196">
        <v>28</v>
      </c>
      <c r="D48" s="196">
        <f t="shared" si="0"/>
        <v>5098</v>
      </c>
      <c r="E48" s="199">
        <f t="shared" si="24"/>
        <v>0.0030502033069995525</v>
      </c>
      <c r="F48" s="197">
        <v>6109</v>
      </c>
      <c r="G48" s="196">
        <v>32</v>
      </c>
      <c r="H48" s="196">
        <f t="shared" si="1"/>
        <v>6141</v>
      </c>
      <c r="I48" s="198">
        <f t="shared" si="25"/>
        <v>-0.16984204526950009</v>
      </c>
      <c r="J48" s="197">
        <v>5070</v>
      </c>
      <c r="K48" s="196">
        <v>28</v>
      </c>
      <c r="L48" s="196">
        <f t="shared" si="2"/>
        <v>5098</v>
      </c>
      <c r="M48" s="198">
        <f t="shared" si="26"/>
        <v>0.0030502033069995525</v>
      </c>
      <c r="N48" s="197">
        <v>6109</v>
      </c>
      <c r="O48" s="196">
        <v>32</v>
      </c>
      <c r="P48" s="196">
        <f t="shared" si="3"/>
        <v>6141</v>
      </c>
      <c r="Q48" s="195">
        <f t="shared" si="27"/>
        <v>-0.16984204526950009</v>
      </c>
    </row>
    <row r="49" spans="1:17" s="187" customFormat="1" ht="18" customHeight="1">
      <c r="A49" s="201" t="s">
        <v>251</v>
      </c>
      <c r="B49" s="200">
        <v>4773</v>
      </c>
      <c r="C49" s="196">
        <v>10</v>
      </c>
      <c r="D49" s="196">
        <f t="shared" si="0"/>
        <v>4783</v>
      </c>
      <c r="E49" s="199">
        <f t="shared" si="24"/>
        <v>0.0028617344875203725</v>
      </c>
      <c r="F49" s="197">
        <v>4836</v>
      </c>
      <c r="G49" s="196">
        <v>30</v>
      </c>
      <c r="H49" s="196">
        <f t="shared" si="1"/>
        <v>4866</v>
      </c>
      <c r="I49" s="198">
        <f t="shared" si="25"/>
        <v>-0.01705713111385121</v>
      </c>
      <c r="J49" s="197">
        <v>4773</v>
      </c>
      <c r="K49" s="196">
        <v>10</v>
      </c>
      <c r="L49" s="196">
        <f t="shared" si="2"/>
        <v>4783</v>
      </c>
      <c r="M49" s="198">
        <f t="shared" si="26"/>
        <v>0.0028617344875203725</v>
      </c>
      <c r="N49" s="197">
        <v>4836</v>
      </c>
      <c r="O49" s="196">
        <v>30</v>
      </c>
      <c r="P49" s="196">
        <f t="shared" si="3"/>
        <v>4866</v>
      </c>
      <c r="Q49" s="195">
        <f t="shared" si="27"/>
        <v>-0.01705713111385121</v>
      </c>
    </row>
    <row r="50" spans="1:17" s="187" customFormat="1" ht="18" customHeight="1">
      <c r="A50" s="466" t="s">
        <v>252</v>
      </c>
      <c r="B50" s="467">
        <v>4735</v>
      </c>
      <c r="C50" s="468">
        <v>2</v>
      </c>
      <c r="D50" s="468">
        <f t="shared" si="0"/>
        <v>4737</v>
      </c>
      <c r="E50" s="469">
        <f t="shared" si="24"/>
        <v>0.002834212056739286</v>
      </c>
      <c r="F50" s="470">
        <v>5007</v>
      </c>
      <c r="G50" s="468">
        <v>9</v>
      </c>
      <c r="H50" s="468">
        <f t="shared" si="1"/>
        <v>5016</v>
      </c>
      <c r="I50" s="471">
        <f t="shared" si="25"/>
        <v>-0.05562200956937802</v>
      </c>
      <c r="J50" s="470">
        <v>4735</v>
      </c>
      <c r="K50" s="468">
        <v>2</v>
      </c>
      <c r="L50" s="468">
        <f t="shared" si="2"/>
        <v>4737</v>
      </c>
      <c r="M50" s="471">
        <f t="shared" si="26"/>
        <v>0.002834212056739286</v>
      </c>
      <c r="N50" s="470">
        <v>5007</v>
      </c>
      <c r="O50" s="468">
        <v>9</v>
      </c>
      <c r="P50" s="468">
        <f t="shared" si="3"/>
        <v>5016</v>
      </c>
      <c r="Q50" s="472">
        <f t="shared" si="27"/>
        <v>-0.05562200956937802</v>
      </c>
    </row>
    <row r="51" spans="1:17" s="187" customFormat="1" ht="18" customHeight="1">
      <c r="A51" s="201" t="s">
        <v>253</v>
      </c>
      <c r="B51" s="200">
        <v>2340</v>
      </c>
      <c r="C51" s="196">
        <v>2366</v>
      </c>
      <c r="D51" s="196">
        <f t="shared" si="0"/>
        <v>4706</v>
      </c>
      <c r="E51" s="199">
        <f t="shared" si="24"/>
        <v>0.002815664331647684</v>
      </c>
      <c r="F51" s="197">
        <v>1408</v>
      </c>
      <c r="G51" s="196">
        <v>2269</v>
      </c>
      <c r="H51" s="196">
        <f t="shared" si="1"/>
        <v>3677</v>
      </c>
      <c r="I51" s="198">
        <f t="shared" si="25"/>
        <v>0.279847701930922</v>
      </c>
      <c r="J51" s="197">
        <v>2340</v>
      </c>
      <c r="K51" s="196">
        <v>2366</v>
      </c>
      <c r="L51" s="196">
        <f t="shared" si="2"/>
        <v>4706</v>
      </c>
      <c r="M51" s="198">
        <f t="shared" si="26"/>
        <v>0.002815664331647684</v>
      </c>
      <c r="N51" s="197">
        <v>1408</v>
      </c>
      <c r="O51" s="196">
        <v>2269</v>
      </c>
      <c r="P51" s="196">
        <f t="shared" si="3"/>
        <v>3677</v>
      </c>
      <c r="Q51" s="195">
        <f t="shared" si="27"/>
        <v>0.279847701930922</v>
      </c>
    </row>
    <row r="52" spans="1:17" s="187" customFormat="1" ht="18" customHeight="1">
      <c r="A52" s="201" t="s">
        <v>254</v>
      </c>
      <c r="B52" s="200">
        <v>4137</v>
      </c>
      <c r="C52" s="196">
        <v>0</v>
      </c>
      <c r="D52" s="196">
        <f t="shared" si="0"/>
        <v>4137</v>
      </c>
      <c r="E52" s="199">
        <f t="shared" si="24"/>
        <v>0.0024752238291598956</v>
      </c>
      <c r="F52" s="197">
        <v>4469</v>
      </c>
      <c r="G52" s="196">
        <v>53</v>
      </c>
      <c r="H52" s="196">
        <f t="shared" si="1"/>
        <v>4522</v>
      </c>
      <c r="I52" s="198">
        <f t="shared" si="25"/>
        <v>-0.0851393188854489</v>
      </c>
      <c r="J52" s="197">
        <v>4137</v>
      </c>
      <c r="K52" s="196"/>
      <c r="L52" s="196">
        <f t="shared" si="2"/>
        <v>4137</v>
      </c>
      <c r="M52" s="198">
        <f t="shared" si="26"/>
        <v>0.0024752238291598956</v>
      </c>
      <c r="N52" s="197">
        <v>4469</v>
      </c>
      <c r="O52" s="196">
        <v>53</v>
      </c>
      <c r="P52" s="196">
        <f t="shared" si="3"/>
        <v>4522</v>
      </c>
      <c r="Q52" s="195">
        <f t="shared" si="27"/>
        <v>-0.0851393188854489</v>
      </c>
    </row>
    <row r="53" spans="1:17" s="187" customFormat="1" ht="18" customHeight="1">
      <c r="A53" s="201" t="s">
        <v>255</v>
      </c>
      <c r="B53" s="200">
        <v>1682</v>
      </c>
      <c r="C53" s="196">
        <v>1416</v>
      </c>
      <c r="D53" s="196">
        <f t="shared" si="0"/>
        <v>3098</v>
      </c>
      <c r="E53" s="199">
        <f t="shared" si="24"/>
        <v>0.0018535758817349183</v>
      </c>
      <c r="F53" s="197">
        <v>1782</v>
      </c>
      <c r="G53" s="196">
        <v>1597</v>
      </c>
      <c r="H53" s="196">
        <f t="shared" si="1"/>
        <v>3379</v>
      </c>
      <c r="I53" s="198">
        <f t="shared" si="25"/>
        <v>-0.08316069843148866</v>
      </c>
      <c r="J53" s="197">
        <v>1682</v>
      </c>
      <c r="K53" s="196">
        <v>1416</v>
      </c>
      <c r="L53" s="196">
        <f t="shared" si="2"/>
        <v>3098</v>
      </c>
      <c r="M53" s="198">
        <f t="shared" si="26"/>
        <v>0.0018535758817349183</v>
      </c>
      <c r="N53" s="197">
        <v>1782</v>
      </c>
      <c r="O53" s="196">
        <v>1597</v>
      </c>
      <c r="P53" s="196">
        <f t="shared" si="3"/>
        <v>3379</v>
      </c>
      <c r="Q53" s="195">
        <f t="shared" si="27"/>
        <v>-0.08316069843148866</v>
      </c>
    </row>
    <row r="54" spans="1:17" s="187" customFormat="1" ht="18" customHeight="1">
      <c r="A54" s="201" t="s">
        <v>256</v>
      </c>
      <c r="B54" s="200">
        <v>2852</v>
      </c>
      <c r="C54" s="196">
        <v>42</v>
      </c>
      <c r="D54" s="196">
        <f t="shared" si="0"/>
        <v>2894</v>
      </c>
      <c r="E54" s="199">
        <f t="shared" si="24"/>
        <v>0.0017315198843579256</v>
      </c>
      <c r="F54" s="197">
        <v>2653</v>
      </c>
      <c r="G54" s="196">
        <v>67</v>
      </c>
      <c r="H54" s="196">
        <f t="shared" si="1"/>
        <v>2720</v>
      </c>
      <c r="I54" s="198">
        <f t="shared" si="25"/>
        <v>0.06397058823529411</v>
      </c>
      <c r="J54" s="197">
        <v>2852</v>
      </c>
      <c r="K54" s="196">
        <v>42</v>
      </c>
      <c r="L54" s="196">
        <f t="shared" si="2"/>
        <v>2894</v>
      </c>
      <c r="M54" s="198">
        <f t="shared" si="26"/>
        <v>0.0017315198843579256</v>
      </c>
      <c r="N54" s="197">
        <v>2653</v>
      </c>
      <c r="O54" s="196">
        <v>67</v>
      </c>
      <c r="P54" s="196">
        <f t="shared" si="3"/>
        <v>2720</v>
      </c>
      <c r="Q54" s="195">
        <f t="shared" si="27"/>
        <v>0.06397058823529411</v>
      </c>
    </row>
    <row r="55" spans="1:17" s="187" customFormat="1" ht="18" customHeight="1">
      <c r="A55" s="466" t="s">
        <v>257</v>
      </c>
      <c r="B55" s="467">
        <v>2304</v>
      </c>
      <c r="C55" s="468">
        <v>303</v>
      </c>
      <c r="D55" s="468">
        <f t="shared" si="0"/>
        <v>2607</v>
      </c>
      <c r="E55" s="469">
        <f t="shared" si="24"/>
        <v>0.0015598038488324505</v>
      </c>
      <c r="F55" s="470">
        <v>2608</v>
      </c>
      <c r="G55" s="468">
        <v>451</v>
      </c>
      <c r="H55" s="468">
        <f t="shared" si="1"/>
        <v>3059</v>
      </c>
      <c r="I55" s="471">
        <f t="shared" si="25"/>
        <v>-0.14776070611310888</v>
      </c>
      <c r="J55" s="470">
        <v>2304</v>
      </c>
      <c r="K55" s="468">
        <v>303</v>
      </c>
      <c r="L55" s="468">
        <f t="shared" si="2"/>
        <v>2607</v>
      </c>
      <c r="M55" s="471">
        <f t="shared" si="26"/>
        <v>0.0015598038488324505</v>
      </c>
      <c r="N55" s="470">
        <v>2608</v>
      </c>
      <c r="O55" s="468">
        <v>451</v>
      </c>
      <c r="P55" s="468">
        <f t="shared" si="3"/>
        <v>3059</v>
      </c>
      <c r="Q55" s="472">
        <f t="shared" si="27"/>
        <v>-0.14776070611310888</v>
      </c>
    </row>
    <row r="56" spans="1:17" s="187" customFormat="1" ht="18" customHeight="1">
      <c r="A56" s="201" t="s">
        <v>258</v>
      </c>
      <c r="B56" s="200">
        <v>2488</v>
      </c>
      <c r="C56" s="196">
        <v>32</v>
      </c>
      <c r="D56" s="196">
        <f t="shared" si="0"/>
        <v>2520</v>
      </c>
      <c r="E56" s="199">
        <f t="shared" si="24"/>
        <v>0.001507750555833439</v>
      </c>
      <c r="F56" s="197">
        <v>2375</v>
      </c>
      <c r="G56" s="196">
        <v>40</v>
      </c>
      <c r="H56" s="196">
        <f t="shared" si="1"/>
        <v>2415</v>
      </c>
      <c r="I56" s="198">
        <f t="shared" si="25"/>
        <v>0.04347826086956519</v>
      </c>
      <c r="J56" s="197">
        <v>2488</v>
      </c>
      <c r="K56" s="196">
        <v>32</v>
      </c>
      <c r="L56" s="196">
        <f t="shared" si="2"/>
        <v>2520</v>
      </c>
      <c r="M56" s="198">
        <f t="shared" si="26"/>
        <v>0.001507750555833439</v>
      </c>
      <c r="N56" s="197">
        <v>2375</v>
      </c>
      <c r="O56" s="196">
        <v>40</v>
      </c>
      <c r="P56" s="196">
        <f t="shared" si="3"/>
        <v>2415</v>
      </c>
      <c r="Q56" s="195">
        <f t="shared" si="27"/>
        <v>0.04347826086956519</v>
      </c>
    </row>
    <row r="57" spans="1:17" s="187" customFormat="1" ht="18" customHeight="1">
      <c r="A57" s="201" t="s">
        <v>259</v>
      </c>
      <c r="B57" s="200">
        <v>2241</v>
      </c>
      <c r="C57" s="196">
        <v>28</v>
      </c>
      <c r="D57" s="196">
        <f t="shared" si="0"/>
        <v>2269</v>
      </c>
      <c r="E57" s="199">
        <f t="shared" si="24"/>
        <v>0.0013575738139627275</v>
      </c>
      <c r="F57" s="197">
        <v>2007</v>
      </c>
      <c r="G57" s="196">
        <v>9</v>
      </c>
      <c r="H57" s="196">
        <f t="shared" si="1"/>
        <v>2016</v>
      </c>
      <c r="I57" s="198">
        <f t="shared" si="25"/>
        <v>0.12549603174603186</v>
      </c>
      <c r="J57" s="197">
        <v>2241</v>
      </c>
      <c r="K57" s="196">
        <v>28</v>
      </c>
      <c r="L57" s="196">
        <f t="shared" si="2"/>
        <v>2269</v>
      </c>
      <c r="M57" s="198">
        <f t="shared" si="26"/>
        <v>0.0013575738139627275</v>
      </c>
      <c r="N57" s="197">
        <v>2007</v>
      </c>
      <c r="O57" s="196">
        <v>9</v>
      </c>
      <c r="P57" s="196">
        <f t="shared" si="3"/>
        <v>2016</v>
      </c>
      <c r="Q57" s="195">
        <f t="shared" si="27"/>
        <v>0.12549603174603186</v>
      </c>
    </row>
    <row r="58" spans="1:17" s="187" customFormat="1" ht="18" customHeight="1">
      <c r="A58" s="201" t="s">
        <v>260</v>
      </c>
      <c r="B58" s="200">
        <v>1031</v>
      </c>
      <c r="C58" s="196">
        <v>0</v>
      </c>
      <c r="D58" s="196">
        <f t="shared" si="0"/>
        <v>1031</v>
      </c>
      <c r="E58" s="199">
        <f t="shared" si="24"/>
        <v>0.0006168614377239189</v>
      </c>
      <c r="F58" s="197">
        <v>2135</v>
      </c>
      <c r="G58" s="196">
        <v>40</v>
      </c>
      <c r="H58" s="196">
        <f t="shared" si="1"/>
        <v>2175</v>
      </c>
      <c r="I58" s="198">
        <f t="shared" si="25"/>
        <v>-0.5259770114942528</v>
      </c>
      <c r="J58" s="197">
        <v>1031</v>
      </c>
      <c r="K58" s="196"/>
      <c r="L58" s="196">
        <f t="shared" si="2"/>
        <v>1031</v>
      </c>
      <c r="M58" s="198">
        <f t="shared" si="26"/>
        <v>0.0006168614377239189</v>
      </c>
      <c r="N58" s="197">
        <v>2135</v>
      </c>
      <c r="O58" s="196">
        <v>40</v>
      </c>
      <c r="P58" s="196">
        <f t="shared" si="3"/>
        <v>2175</v>
      </c>
      <c r="Q58" s="195">
        <f t="shared" si="27"/>
        <v>-0.5259770114942528</v>
      </c>
    </row>
    <row r="59" spans="1:17" s="187" customFormat="1" ht="18" customHeight="1">
      <c r="A59" s="201" t="s">
        <v>261</v>
      </c>
      <c r="B59" s="200">
        <v>0</v>
      </c>
      <c r="C59" s="196">
        <v>18</v>
      </c>
      <c r="D59" s="196">
        <f t="shared" si="0"/>
        <v>18</v>
      </c>
      <c r="E59" s="199">
        <f t="shared" si="24"/>
        <v>1.0769646827381707E-05</v>
      </c>
      <c r="F59" s="197"/>
      <c r="G59" s="196">
        <v>6</v>
      </c>
      <c r="H59" s="196">
        <f t="shared" si="1"/>
        <v>6</v>
      </c>
      <c r="I59" s="198">
        <f t="shared" si="25"/>
        <v>2</v>
      </c>
      <c r="J59" s="197"/>
      <c r="K59" s="196">
        <v>18</v>
      </c>
      <c r="L59" s="196">
        <f t="shared" si="2"/>
        <v>18</v>
      </c>
      <c r="M59" s="198">
        <f t="shared" si="26"/>
        <v>1.0769646827381707E-05</v>
      </c>
      <c r="N59" s="197"/>
      <c r="O59" s="196">
        <v>6</v>
      </c>
      <c r="P59" s="196">
        <f t="shared" si="3"/>
        <v>6</v>
      </c>
      <c r="Q59" s="195">
        <f t="shared" si="27"/>
        <v>2</v>
      </c>
    </row>
    <row r="60" spans="1:17" s="187" customFormat="1" ht="18" customHeight="1" thickBot="1">
      <c r="A60" s="194" t="s">
        <v>262</v>
      </c>
      <c r="B60" s="193">
        <v>171659</v>
      </c>
      <c r="C60" s="189">
        <v>38089</v>
      </c>
      <c r="D60" s="189">
        <f t="shared" si="0"/>
        <v>209748</v>
      </c>
      <c r="E60" s="192">
        <f t="shared" si="24"/>
        <v>0.12549510459720326</v>
      </c>
      <c r="F60" s="190">
        <v>162225</v>
      </c>
      <c r="G60" s="189">
        <v>37604</v>
      </c>
      <c r="H60" s="189">
        <f t="shared" si="1"/>
        <v>199829</v>
      </c>
      <c r="I60" s="191">
        <f t="shared" si="25"/>
        <v>0.04963744001120962</v>
      </c>
      <c r="J60" s="190">
        <v>171659</v>
      </c>
      <c r="K60" s="189">
        <v>38089</v>
      </c>
      <c r="L60" s="189">
        <f t="shared" si="2"/>
        <v>209748</v>
      </c>
      <c r="M60" s="191">
        <f t="shared" si="26"/>
        <v>0.12549510459720326</v>
      </c>
      <c r="N60" s="190">
        <v>162225</v>
      </c>
      <c r="O60" s="189">
        <v>37604</v>
      </c>
      <c r="P60" s="189">
        <f t="shared" si="3"/>
        <v>199829</v>
      </c>
      <c r="Q60" s="188">
        <f t="shared" si="27"/>
        <v>0.04963744001120962</v>
      </c>
    </row>
    <row r="61" ht="15" thickTop="1">
      <c r="A61" s="121" t="s">
        <v>49</v>
      </c>
    </row>
    <row r="62" ht="14.25" customHeight="1">
      <c r="A62" s="94" t="s">
        <v>48</v>
      </c>
    </row>
  </sheetData>
  <sheetProtection/>
  <mergeCells count="14"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</mergeCells>
  <conditionalFormatting sqref="Q61:Q65536 I61:I65536 I3 Q3">
    <cfRule type="cellIs" priority="2" dxfId="89" operator="lessThan" stopIfTrue="1">
      <formula>0</formula>
    </cfRule>
  </conditionalFormatting>
  <conditionalFormatting sqref="Q8:Q60 I8:I60">
    <cfRule type="cellIs" priority="3" dxfId="89" operator="lessThan" stopIfTrue="1">
      <formula>0</formula>
    </cfRule>
    <cfRule type="cellIs" priority="4" dxfId="91" operator="greaterThanOrEqual" stopIfTrue="1">
      <formula>0</formula>
    </cfRule>
  </conditionalFormatting>
  <conditionalFormatting sqref="I5 Q5">
    <cfRule type="cellIs" priority="1" dxfId="89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Enero  2014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2014-04-15T19:15:31Z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AEVVZYF6TF2M-634-550</vt:lpwstr>
  </property>
  <property fmtid="{D5CDD505-2E9C-101B-9397-08002B2CF9AE}" pid="3" name="_dlc_DocIdItemGuid">
    <vt:lpwstr>c5aa21bf-9ac2-4503-ae59-111abaed6a94</vt:lpwstr>
  </property>
  <property fmtid="{D5CDD505-2E9C-101B-9397-08002B2CF9AE}" pid="4" name="_dlc_DocIdUrl">
    <vt:lpwstr>http://www.aerocivil.gov.co/AAeronautica/Estadisticas/TAereo/EOperacionales/BolPubAnte/_layouts/DocIdRedir.aspx?ID=AEVVZYF6TF2M-634-550, AEVVZYF6TF2M-634-550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130.000000000000</vt:lpwstr>
  </property>
  <property fmtid="{D5CDD505-2E9C-101B-9397-08002B2CF9AE}" pid="8" name="TaskStatus">
    <vt:lpwstr>No iniciada</vt:lpwstr>
  </property>
  <property fmtid="{D5CDD505-2E9C-101B-9397-08002B2CF9AE}" pid="9" name="Vigencia">
    <vt:lpwstr>2014</vt:lpwstr>
  </property>
  <property fmtid="{D5CDD505-2E9C-101B-9397-08002B2CF9AE}" pid="10" name="Taxis aéreos">
    <vt:lpwstr>Origen - Destino</vt:lpwstr>
  </property>
  <property fmtid="{D5CDD505-2E9C-101B-9397-08002B2CF9AE}" pid="11" name="Transporte aéreo">
    <vt:lpwstr>Transporte aéreo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